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ROPA LABORAL\01. BPM\"/>
    </mc:Choice>
  </mc:AlternateContent>
  <xr:revisionPtr revIDLastSave="0" documentId="13_ncr:1_{C4EED9FD-4347-455F-A9B0-48DF769CF19B}" xr6:coauthVersionLast="47" xr6:coauthVersionMax="47" xr10:uidLastSave="{00000000-0000-0000-0000-000000000000}"/>
  <bookViews>
    <workbookView xWindow="-120" yWindow="-120" windowWidth="29040" windowHeight="15840" xr2:uid="{0B67624F-731B-4495-9E7A-E58AA163F073}"/>
  </bookViews>
  <sheets>
    <sheet name="Detalle oferta econ 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4" i="1" l="1"/>
  <c r="G48" i="1"/>
  <c r="G47" i="1"/>
  <c r="G46" i="1"/>
  <c r="G45" i="1"/>
  <c r="G39" i="1"/>
  <c r="G38" i="1"/>
  <c r="G37" i="1"/>
  <c r="G36" i="1"/>
  <c r="G35" i="1"/>
  <c r="G29" i="1"/>
  <c r="G28" i="1"/>
  <c r="G27" i="1"/>
  <c r="G21" i="1"/>
  <c r="G20" i="1"/>
  <c r="F54" i="1"/>
  <c r="F48" i="1"/>
  <c r="F47" i="1"/>
  <c r="F46" i="1"/>
  <c r="F45" i="1"/>
  <c r="F39" i="1"/>
  <c r="F38" i="1"/>
  <c r="F37" i="1"/>
  <c r="F36" i="1"/>
  <c r="F35" i="1"/>
  <c r="F29" i="1"/>
  <c r="F28" i="1"/>
  <c r="F27" i="1"/>
  <c r="F21" i="1"/>
  <c r="F20" i="1"/>
  <c r="F14" i="1"/>
  <c r="F11" i="1"/>
  <c r="F8" i="1"/>
  <c r="G14" i="1"/>
  <c r="G11" i="1"/>
  <c r="G8" i="1"/>
  <c r="F56" i="1" l="1"/>
  <c r="F50" i="1"/>
  <c r="F23" i="1"/>
  <c r="F41" i="1" l="1"/>
  <c r="F31" i="1"/>
  <c r="F16" i="1"/>
  <c r="F59" i="1" l="1"/>
  <c r="G59" i="1"/>
  <c r="F61" i="1" l="1"/>
  <c r="F63" i="1" s="1"/>
  <c r="G63" i="1"/>
</calcChain>
</file>

<file path=xl/sharedStrings.xml><?xml version="1.0" encoding="utf-8"?>
<sst xmlns="http://schemas.openxmlformats.org/spreadsheetml/2006/main" count="70" uniqueCount="59">
  <si>
    <t xml:space="preserve">PERÍODO INICIAL: 3 AÑOS Y 6 MESES  </t>
  </si>
  <si>
    <t>LAVADOS  VESTUARIO LABORAL ADMINISTRATIVO</t>
  </si>
  <si>
    <t xml:space="preserve">Previsión Nº lavados </t>
  </si>
  <si>
    <t>Cuota máxima unitaria semanal (Sin IVA)</t>
  </si>
  <si>
    <t>Cuota unitaria  ofertada (sin IVA)</t>
  </si>
  <si>
    <t>Total sin IVA
(Previsión Nº lavados  * Cuota unitaria semanal ofertada (Sin IVA) * Nº semanas contrato)</t>
  </si>
  <si>
    <t>Centro Clínica 2 cambios semanales</t>
  </si>
  <si>
    <t xml:space="preserve">Blusa blanca </t>
  </si>
  <si>
    <t>Centro Clínica 1 cambio semanal</t>
  </si>
  <si>
    <t>Pantalón azul marino mujer</t>
  </si>
  <si>
    <t>Centro Clínica 1 cambio quincenal</t>
  </si>
  <si>
    <t>Americana azul marino mujer</t>
  </si>
  <si>
    <t>SUBTOTAL LAVADOS VESTUARIO LABORAL ADMINISTRATIVO (a)</t>
  </si>
  <si>
    <t>VESTUARIO LABORAL ADMINISTRATIVO  CLINICAS COMPRA  INICIAL</t>
  </si>
  <si>
    <t>Previsión Numero prendas</t>
  </si>
  <si>
    <t>Cuota unitaria máxima (Sin IVA)</t>
  </si>
  <si>
    <t>Cuota unitaria ofertada (Sin IVA)</t>
  </si>
  <si>
    <r>
      <t xml:space="preserve">Total sin IVA
</t>
    </r>
    <r>
      <rPr>
        <b/>
        <i/>
        <sz val="8"/>
        <color theme="3"/>
        <rFont val="Arial"/>
        <family val="2"/>
      </rPr>
      <t>(Previsión prendas * Cuota unitaria ofertada (Sin IVA))</t>
    </r>
  </si>
  <si>
    <t>Traje oscuro (americana + pantalón)</t>
  </si>
  <si>
    <t>Camisa blanca manga larga (9 por usuario)</t>
  </si>
  <si>
    <t>SUBTOTAL VESTUARIO LABORAL ADMINISTRATIVO CLÍNICAS COMPRA INICIAL (b)</t>
  </si>
  <si>
    <t>VESTUARIO LABORAL ADMINISTRATIVO  CLINICAS  COMPRA REPOSICIÓN</t>
  </si>
  <si>
    <t xml:space="preserve">Previsión Numero prendas </t>
  </si>
  <si>
    <t>Cuota unitaria máxima  (Sin IVA)</t>
  </si>
  <si>
    <r>
      <t xml:space="preserve">Cuota unitaria </t>
    </r>
    <r>
      <rPr>
        <b/>
        <sz val="10"/>
        <color rgb="FF0070C0"/>
        <rFont val="Arial"/>
        <family val="2"/>
      </rPr>
      <t>ofertada</t>
    </r>
    <r>
      <rPr>
        <b/>
        <sz val="10"/>
        <rFont val="Arial"/>
        <family val="2"/>
      </rPr>
      <t xml:space="preserve"> (Sin IVA)</t>
    </r>
  </si>
  <si>
    <r>
      <t xml:space="preserve">Total sin IVA
</t>
    </r>
    <r>
      <rPr>
        <b/>
        <i/>
        <sz val="8"/>
        <color theme="3"/>
        <rFont val="Arial"/>
        <family val="2"/>
      </rPr>
      <t>(Previsión prendas reposición * Cuota unitaria ofertada (Sin IVA))</t>
    </r>
  </si>
  <si>
    <t>Americana</t>
  </si>
  <si>
    <t>pantalón</t>
  </si>
  <si>
    <t xml:space="preserve">Camisa blanca manga larga  </t>
  </si>
  <si>
    <t>SUBTOTAL VESTUARIO LABORAL ADMINISTRATIVO CLÍNICAS COMPRA REPOSICIÓN (c)</t>
  </si>
  <si>
    <t xml:space="preserve">COMPOSTURAS  VESTUARIO LABORAL </t>
  </si>
  <si>
    <t xml:space="preserve">Previsión Numero composturas </t>
  </si>
  <si>
    <r>
      <t xml:space="preserve">Total sin IVA
</t>
    </r>
    <r>
      <rPr>
        <b/>
        <i/>
        <sz val="8"/>
        <color theme="3"/>
        <rFont val="Arial"/>
        <family val="2"/>
      </rPr>
      <t>(Previsión nº composturas * Cuota unitaria ofertada (Sin IVA))</t>
    </r>
  </si>
  <si>
    <t>botón</t>
  </si>
  <si>
    <t>pequeño arreglo</t>
  </si>
  <si>
    <t>cremallera pantalón</t>
  </si>
  <si>
    <t>bajos pantalón</t>
  </si>
  <si>
    <t>acortar mangas americana</t>
  </si>
  <si>
    <t>SUBTOTAL COMPOSTURAS VESTUARIO LABORAL (d)</t>
  </si>
  <si>
    <t>VESTUARIO LABORAL ADMINISTRATIVO DE COMPRA MADRID Y CHOFER DIRECCIÓN</t>
  </si>
  <si>
    <t>Camisa blanca manga larga</t>
  </si>
  <si>
    <t>Chaquetón (se compra cada 2 años)</t>
  </si>
  <si>
    <t>Chaleco (compra única)</t>
  </si>
  <si>
    <t>SUBTOTAL VESTUARIO LABORAL ADMNISTRATIVO DE COMPRA MADRID Y CHOFER (e)</t>
  </si>
  <si>
    <t xml:space="preserve">VESTUARIO LABORAL JURIDICO  COMPRA </t>
  </si>
  <si>
    <t>Togas</t>
  </si>
  <si>
    <t>SUBTOTAL VESTUARIO LABORAL JURÍDICO COMPRA (f)</t>
  </si>
  <si>
    <t>TOTAL OFERTA ECONÓMICA (a+b+c+d+e+f) (IVA no Incluido)</t>
  </si>
  <si>
    <t>IVA 21%</t>
  </si>
  <si>
    <t>TOTAL OFERTA ECONÓMICA (IVA Incluido)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</si>
  <si>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</si>
  <si>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</si>
  <si>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C)" </t>
    </r>
    <r>
      <rPr>
        <sz val="9"/>
        <rFont val="Arial"/>
        <family val="2"/>
      </rPr>
      <t>del Pliego de Cláusulas Administrativas Parti-</t>
    </r>
  </si>
  <si>
    <t>culares que se debe presentar rellenado.</t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</si>
  <si>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</si>
  <si>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C)" </t>
    </r>
    <r>
      <rPr>
        <sz val="9"/>
        <rFont val="Arial"/>
        <family val="2"/>
      </rPr>
      <t xml:space="preserve">del Pliego de Cláusulas Administrativas Particulares que          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</si>
  <si>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</si>
  <si>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Únicamente se deberán rellenar las celdas de la columna E (pintadas en gris), que se corresponderán con los precios unitarios ofertados sin IVA. </t>
    </r>
    <r>
      <rPr>
        <b/>
        <sz val="9"/>
        <rFont val="Arial"/>
        <family val="2"/>
      </rPr>
      <t>Dichos importes</t>
    </r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</si>
  <si>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(IVA no incluido ) </t>
    </r>
    <r>
      <rPr>
        <b/>
        <i/>
        <sz val="9"/>
        <color rgb="FF00B0F0"/>
        <rFont val="Arial"/>
        <family val="2"/>
      </rPr>
      <t>(a+b+c+d+e+f)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</si>
</sst>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i/>
      <sz val="8"/>
      <color theme="3"/>
      <name val="Arial"/>
      <family val="2"/>
    </font>
    <font>
      <b/>
      <sz val="10"/>
      <color rgb="FF0070C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93">
    <xf numFmtId="0" fontId="0" fillId="0" borderId="0" xfId="0"/>
    <xf numFmtId="164" fontId="0" fillId="0" borderId="0" xfId="0" applyNumberFormat="1"/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1" fontId="5" fillId="0" borderId="12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left"/>
    </xf>
    <xf numFmtId="164" fontId="6" fillId="3" borderId="10" xfId="0" applyNumberFormat="1" applyFont="1" applyFill="1" applyBorder="1"/>
    <xf numFmtId="0" fontId="3" fillId="3" borderId="11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164" fontId="3" fillId="3" borderId="14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4" fontId="5" fillId="0" borderId="18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horizontal="left" vertical="center"/>
    </xf>
    <xf numFmtId="0" fontId="5" fillId="0" borderId="24" xfId="0" applyFont="1" applyBorder="1" applyAlignment="1">
      <alignment horizontal="center" vertical="center"/>
    </xf>
    <xf numFmtId="164" fontId="5" fillId="0" borderId="24" xfId="0" applyNumberFormat="1" applyFont="1" applyBorder="1" applyAlignment="1">
      <alignment horizontal="center" vertical="center"/>
    </xf>
    <xf numFmtId="4" fontId="5" fillId="0" borderId="25" xfId="0" applyNumberFormat="1" applyFont="1" applyBorder="1" applyAlignment="1">
      <alignment horizontal="right" vertical="center"/>
    </xf>
    <xf numFmtId="0" fontId="0" fillId="0" borderId="23" xfId="0" applyBorder="1"/>
    <xf numFmtId="164" fontId="0" fillId="0" borderId="25" xfId="0" applyNumberFormat="1" applyBorder="1"/>
    <xf numFmtId="0" fontId="5" fillId="0" borderId="21" xfId="0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right" vertical="center"/>
    </xf>
    <xf numFmtId="0" fontId="0" fillId="0" borderId="19" xfId="0" applyBorder="1"/>
    <xf numFmtId="164" fontId="0" fillId="0" borderId="26" xfId="0" applyNumberFormat="1" applyBorder="1"/>
    <xf numFmtId="0" fontId="0" fillId="0" borderId="15" xfId="0" applyBorder="1"/>
    <xf numFmtId="0" fontId="0" fillId="0" borderId="17" xfId="0" applyBorder="1" applyAlignment="1">
      <alignment horizontal="center"/>
    </xf>
    <xf numFmtId="164" fontId="0" fillId="0" borderId="18" xfId="0" applyNumberFormat="1" applyBorder="1"/>
    <xf numFmtId="0" fontId="0" fillId="0" borderId="24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164" fontId="5" fillId="0" borderId="17" xfId="0" applyNumberFormat="1" applyFont="1" applyBorder="1" applyAlignment="1">
      <alignment vertical="center"/>
    </xf>
    <xf numFmtId="164" fontId="5" fillId="0" borderId="24" xfId="0" applyNumberFormat="1" applyFont="1" applyBorder="1" applyAlignment="1">
      <alignment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/>
    </xf>
    <xf numFmtId="164" fontId="5" fillId="0" borderId="21" xfId="0" applyNumberFormat="1" applyFont="1" applyBorder="1" applyAlignment="1">
      <alignment vertical="center"/>
    </xf>
    <xf numFmtId="0" fontId="0" fillId="0" borderId="12" xfId="0" applyBorder="1" applyAlignment="1">
      <alignment horizontal="center"/>
    </xf>
    <xf numFmtId="164" fontId="9" fillId="5" borderId="31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4" fontId="10" fillId="5" borderId="31" xfId="0" applyNumberFormat="1" applyFont="1" applyFill="1" applyBorder="1" applyAlignment="1">
      <alignment vertical="center"/>
    </xf>
    <xf numFmtId="0" fontId="0" fillId="6" borderId="0" xfId="0" applyFill="1"/>
    <xf numFmtId="164" fontId="0" fillId="6" borderId="0" xfId="0" applyNumberFormat="1" applyFill="1"/>
    <xf numFmtId="164" fontId="1" fillId="6" borderId="0" xfId="0" applyNumberFormat="1" applyFont="1" applyFill="1" applyAlignment="1">
      <alignment vertical="center"/>
    </xf>
    <xf numFmtId="164" fontId="2" fillId="6" borderId="0" xfId="0" applyNumberFormat="1" applyFont="1" applyFill="1" applyAlignment="1">
      <alignment vertical="center" wrapText="1"/>
    </xf>
    <xf numFmtId="4" fontId="0" fillId="6" borderId="0" xfId="0" applyNumberFormat="1" applyFill="1"/>
    <xf numFmtId="164" fontId="0" fillId="6" borderId="0" xfId="0" applyNumberFormat="1" applyFill="1" applyAlignment="1">
      <alignment vertical="center"/>
    </xf>
    <xf numFmtId="0" fontId="3" fillId="6" borderId="0" xfId="0" applyFont="1" applyFill="1" applyAlignment="1">
      <alignment horizontal="center" vertical="center" wrapText="1"/>
    </xf>
    <xf numFmtId="164" fontId="3" fillId="6" borderId="0" xfId="0" applyNumberFormat="1" applyFont="1" applyFill="1" applyAlignment="1">
      <alignment horizontal="center" vertical="center" wrapText="1"/>
    </xf>
    <xf numFmtId="0" fontId="4" fillId="6" borderId="0" xfId="0" applyFont="1" applyFill="1" applyAlignment="1">
      <alignment horizontal="right"/>
    </xf>
    <xf numFmtId="164" fontId="6" fillId="6" borderId="0" xfId="0" applyNumberFormat="1" applyFont="1" applyFill="1"/>
    <xf numFmtId="0" fontId="0" fillId="6" borderId="0" xfId="0" applyFill="1" applyAlignment="1">
      <alignment vertical="center"/>
    </xf>
    <xf numFmtId="0" fontId="9" fillId="6" borderId="0" xfId="0" applyFont="1" applyFill="1" applyAlignment="1">
      <alignment vertical="center"/>
    </xf>
    <xf numFmtId="0" fontId="11" fillId="6" borderId="0" xfId="0" applyFont="1" applyFill="1"/>
    <xf numFmtId="0" fontId="12" fillId="6" borderId="0" xfId="0" applyFont="1" applyFill="1"/>
    <xf numFmtId="0" fontId="13" fillId="6" borderId="0" xfId="1" applyFont="1" applyFill="1"/>
    <xf numFmtId="0" fontId="13" fillId="6" borderId="0" xfId="2" applyFont="1" applyFill="1"/>
    <xf numFmtId="0" fontId="9" fillId="0" borderId="0" xfId="0" applyFont="1" applyAlignment="1">
      <alignment horizontal="right" vertical="center"/>
    </xf>
    <xf numFmtId="0" fontId="9" fillId="0" borderId="30" xfId="0" applyFont="1" applyBorder="1" applyAlignment="1">
      <alignment horizontal="right" vertical="center"/>
    </xf>
    <xf numFmtId="0" fontId="4" fillId="6" borderId="0" xfId="0" applyFont="1" applyFill="1" applyAlignment="1">
      <alignment horizontal="right"/>
    </xf>
    <xf numFmtId="0" fontId="4" fillId="6" borderId="22" xfId="0" applyFont="1" applyFill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22" xfId="0" applyFont="1" applyBorder="1" applyAlignment="1">
      <alignment horizontal="right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20" fillId="6" borderId="0" xfId="0" applyFont="1" applyFill="1"/>
    <xf numFmtId="4" fontId="21" fillId="6" borderId="0" xfId="0" applyNumberFormat="1" applyFont="1" applyFill="1" applyAlignment="1">
      <alignment horizontal="right" vertical="center"/>
    </xf>
    <xf numFmtId="164" fontId="20" fillId="6" borderId="0" xfId="0" applyNumberFormat="1" applyFont="1" applyFill="1"/>
    <xf numFmtId="4" fontId="20" fillId="6" borderId="0" xfId="0" applyNumberFormat="1" applyFont="1" applyFill="1"/>
    <xf numFmtId="164" fontId="20" fillId="6" borderId="0" xfId="0" applyNumberFormat="1" applyFont="1" applyFill="1" applyAlignment="1">
      <alignment vertical="center"/>
    </xf>
    <xf numFmtId="164" fontId="5" fillId="4" borderId="13" xfId="0" applyNumberFormat="1" applyFont="1" applyFill="1" applyBorder="1" applyAlignment="1" applyProtection="1">
      <alignment horizontal="center" vertical="center"/>
      <protection locked="0"/>
    </xf>
    <xf numFmtId="164" fontId="5" fillId="4" borderId="17" xfId="0" applyNumberFormat="1" applyFont="1" applyFill="1" applyBorder="1" applyAlignment="1" applyProtection="1">
      <alignment vertical="center"/>
      <protection locked="0"/>
    </xf>
    <xf numFmtId="164" fontId="5" fillId="4" borderId="21" xfId="0" applyNumberFormat="1" applyFont="1" applyFill="1" applyBorder="1" applyAlignment="1" applyProtection="1">
      <alignment horizontal="right"/>
      <protection locked="0"/>
    </xf>
    <xf numFmtId="164" fontId="5" fillId="4" borderId="24" xfId="0" applyNumberFormat="1" applyFont="1" applyFill="1" applyBorder="1" applyAlignment="1" applyProtection="1">
      <alignment vertical="center"/>
      <protection locked="0"/>
    </xf>
    <xf numFmtId="164" fontId="5" fillId="4" borderId="24" xfId="0" applyNumberFormat="1" applyFont="1" applyFill="1" applyBorder="1" applyAlignment="1" applyProtection="1">
      <alignment horizontal="right"/>
      <protection locked="0"/>
    </xf>
    <xf numFmtId="164" fontId="5" fillId="4" borderId="21" xfId="0" applyNumberFormat="1" applyFont="1" applyFill="1" applyBorder="1" applyAlignment="1" applyProtection="1">
      <alignment vertical="center"/>
      <protection locked="0"/>
    </xf>
    <xf numFmtId="164" fontId="5" fillId="4" borderId="17" xfId="0" applyNumberFormat="1" applyFont="1" applyFill="1" applyBorder="1" applyAlignment="1" applyProtection="1">
      <alignment horizontal="center" vertical="center"/>
      <protection locked="0"/>
    </xf>
    <xf numFmtId="164" fontId="5" fillId="4" borderId="24" xfId="0" applyNumberFormat="1" applyFont="1" applyFill="1" applyBorder="1" applyAlignment="1" applyProtection="1">
      <alignment horizontal="center" vertical="center"/>
      <protection locked="0"/>
    </xf>
    <xf numFmtId="164" fontId="5" fillId="4" borderId="21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 2" xfId="1" xr:uid="{1B874DFA-4E14-4AB2-AA6F-8F2FF8B1EED0}"/>
    <cellStyle name="Normal 3" xfId="2" xr:uid="{70434ECB-415B-498C-B805-55EB6A2228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B8A42-AEE1-4B24-92D4-E8F8CD222F2C}">
  <dimension ref="A1:S227"/>
  <sheetViews>
    <sheetView tabSelected="1" zoomScaleNormal="100" workbookViewId="0">
      <selection activeCell="E9" sqref="E9"/>
    </sheetView>
  </sheetViews>
  <sheetFormatPr baseColWidth="10" defaultRowHeight="15" x14ac:dyDescent="0.25"/>
  <cols>
    <col min="1" max="1" width="7.5703125" customWidth="1"/>
    <col min="2" max="2" width="41" customWidth="1"/>
    <col min="3" max="3" width="20.28515625" customWidth="1"/>
    <col min="4" max="4" width="16.5703125" customWidth="1"/>
    <col min="5" max="5" width="18.42578125" customWidth="1"/>
    <col min="6" max="6" width="19" customWidth="1"/>
    <col min="7" max="7" width="105.5703125" customWidth="1"/>
    <col min="8" max="8" width="33.85546875" customWidth="1"/>
    <col min="10" max="10" width="18.140625" customWidth="1"/>
    <col min="11" max="11" width="29.140625" customWidth="1"/>
  </cols>
  <sheetData>
    <row r="1" spans="1:19" ht="15.75" customHeight="1" x14ac:dyDescent="0.25">
      <c r="A1" s="50"/>
      <c r="B1" s="50"/>
      <c r="C1" s="50"/>
      <c r="D1" s="50"/>
      <c r="E1" s="51"/>
      <c r="F1" s="52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ht="15.75" thickBot="1" x14ac:dyDescent="0.3">
      <c r="A2" s="50"/>
      <c r="B2" s="50"/>
      <c r="C2" s="50"/>
      <c r="D2" s="50"/>
      <c r="E2" s="51"/>
      <c r="F2" s="52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1:19" ht="23.25" customHeight="1" x14ac:dyDescent="0.25">
      <c r="A3" s="50"/>
      <c r="B3" s="72" t="s">
        <v>0</v>
      </c>
      <c r="C3" s="73"/>
      <c r="D3" s="73"/>
      <c r="E3" s="73"/>
      <c r="F3" s="74"/>
      <c r="G3" s="53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ht="17.25" customHeight="1" thickBot="1" x14ac:dyDescent="0.3">
      <c r="A4" s="50"/>
      <c r="B4" s="75"/>
      <c r="C4" s="76"/>
      <c r="D4" s="76"/>
      <c r="E4" s="76"/>
      <c r="F4" s="77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ht="98.25" customHeight="1" thickBot="1" x14ac:dyDescent="0.3">
      <c r="A5" s="50"/>
      <c r="B5" s="2" t="s">
        <v>1</v>
      </c>
      <c r="C5" s="3" t="s">
        <v>2</v>
      </c>
      <c r="D5" s="3" t="s">
        <v>3</v>
      </c>
      <c r="E5" s="4" t="s">
        <v>4</v>
      </c>
      <c r="F5" s="5" t="s">
        <v>5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7.5" customHeight="1" x14ac:dyDescent="0.25">
      <c r="A6" s="50"/>
      <c r="B6" s="56"/>
      <c r="C6" s="56"/>
      <c r="D6" s="56"/>
      <c r="E6" s="57"/>
      <c r="F6" s="56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</row>
    <row r="7" spans="1:19" ht="18" customHeight="1" thickBot="1" x14ac:dyDescent="0.3">
      <c r="A7" s="50"/>
      <c r="B7" s="78" t="s">
        <v>6</v>
      </c>
      <c r="C7" s="78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</row>
    <row r="8" spans="1:19" ht="15.75" thickBot="1" x14ac:dyDescent="0.3">
      <c r="A8" s="50"/>
      <c r="B8" s="6" t="s">
        <v>7</v>
      </c>
      <c r="C8" s="7">
        <v>5250</v>
      </c>
      <c r="D8" s="8">
        <v>1.57</v>
      </c>
      <c r="E8" s="84"/>
      <c r="F8" s="8">
        <f>ROUND((C8*E8),2)</f>
        <v>0</v>
      </c>
      <c r="G8" s="79" t="str">
        <f>IF(E8&gt;D8,"ERROR: La cuota unitaria semanal ofertada (Sin IVA) es superior a la cuota máxima unitaria semanal (Sin IVA) permitida"," ")</f>
        <v xml:space="preserve"> </v>
      </c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</row>
    <row r="9" spans="1:19" ht="7.5" customHeight="1" x14ac:dyDescent="0.25">
      <c r="A9" s="50"/>
      <c r="B9" s="50"/>
      <c r="C9" s="50"/>
      <c r="D9" s="50"/>
      <c r="E9" s="50"/>
      <c r="F9" s="50"/>
      <c r="G9" s="79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</row>
    <row r="10" spans="1:19" ht="15.75" thickBot="1" x14ac:dyDescent="0.3">
      <c r="A10" s="50"/>
      <c r="B10" s="78" t="s">
        <v>8</v>
      </c>
      <c r="C10" s="78"/>
      <c r="D10" s="50"/>
      <c r="E10" s="50"/>
      <c r="F10" s="50"/>
      <c r="G10" s="79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</row>
    <row r="11" spans="1:19" ht="15.75" thickBot="1" x14ac:dyDescent="0.3">
      <c r="A11" s="50"/>
      <c r="B11" s="10" t="s">
        <v>9</v>
      </c>
      <c r="C11" s="7">
        <v>1400</v>
      </c>
      <c r="D11" s="8">
        <v>2.77</v>
      </c>
      <c r="E11" s="84"/>
      <c r="F11" s="8">
        <f>ROUND((C11*E11),2)</f>
        <v>0</v>
      </c>
      <c r="G11" s="79" t="str">
        <f>IF(E11&gt;D11,"ERROR: La cuota unitaria semanal ofertada (Sin IVA) es superior a la cuota máxima unitaria semanal (Sin IVA) permitida"," ")</f>
        <v xml:space="preserve"> </v>
      </c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</row>
    <row r="12" spans="1:19" ht="6.75" customHeight="1" x14ac:dyDescent="0.25">
      <c r="A12" s="50"/>
      <c r="B12" s="50"/>
      <c r="C12" s="50"/>
      <c r="D12" s="50"/>
      <c r="E12" s="50"/>
      <c r="F12" s="50"/>
      <c r="G12" s="7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</row>
    <row r="13" spans="1:19" ht="15.75" thickBot="1" x14ac:dyDescent="0.3">
      <c r="A13" s="50"/>
      <c r="B13" s="78" t="s">
        <v>10</v>
      </c>
      <c r="C13" s="78"/>
      <c r="D13" s="50"/>
      <c r="E13" s="50"/>
      <c r="F13" s="50"/>
      <c r="G13" s="79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</row>
    <row r="14" spans="1:19" ht="15.75" thickBot="1" x14ac:dyDescent="0.3">
      <c r="A14" s="50"/>
      <c r="B14" s="10" t="s">
        <v>11</v>
      </c>
      <c r="C14" s="7">
        <v>1050</v>
      </c>
      <c r="D14" s="8">
        <v>2.77</v>
      </c>
      <c r="E14" s="84"/>
      <c r="F14" s="8">
        <f>ROUND((C14*E14),2)</f>
        <v>0</v>
      </c>
      <c r="G14" s="79" t="str">
        <f>IF(E14&gt;D14,"ERROR: La cuota unitaria semanal ofertada (Sin IVA) es superior a la cuota máxima unitaria semanal (Sin IVA) permitida"," ")</f>
        <v xml:space="preserve"> 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5" spans="1:19" ht="6.75" customHeight="1" thickBot="1" x14ac:dyDescent="0.3">
      <c r="A15" s="50"/>
      <c r="B15" s="50"/>
      <c r="C15" s="50"/>
      <c r="D15" s="50"/>
      <c r="E15" s="50"/>
      <c r="G15" s="79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</row>
    <row r="16" spans="1:19" ht="15.75" thickBot="1" x14ac:dyDescent="0.3">
      <c r="A16" s="50"/>
      <c r="B16" s="68" t="s">
        <v>12</v>
      </c>
      <c r="C16" s="68"/>
      <c r="D16" s="68"/>
      <c r="E16" s="68"/>
      <c r="F16" s="11">
        <f>SUM(F8:F14)</f>
        <v>0</v>
      </c>
      <c r="G16" s="79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</row>
    <row r="17" spans="1:19" x14ac:dyDescent="0.25">
      <c r="A17" s="50"/>
      <c r="B17" s="50"/>
      <c r="C17" s="50"/>
      <c r="D17" s="50"/>
      <c r="E17" s="50"/>
      <c r="F17" s="50"/>
      <c r="G17" s="79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</row>
    <row r="18" spans="1:19" ht="1.5" customHeight="1" thickBot="1" x14ac:dyDescent="0.3">
      <c r="A18" s="50"/>
      <c r="B18" s="50"/>
      <c r="C18" s="50"/>
      <c r="D18" s="50"/>
      <c r="E18" s="50"/>
      <c r="F18" s="50"/>
      <c r="G18" s="79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</row>
    <row r="19" spans="1:19" ht="65.25" customHeight="1" thickBot="1" x14ac:dyDescent="0.3">
      <c r="A19" s="50"/>
      <c r="B19" s="12" t="s">
        <v>13</v>
      </c>
      <c r="C19" s="13" t="s">
        <v>14</v>
      </c>
      <c r="D19" s="13" t="s">
        <v>15</v>
      </c>
      <c r="E19" s="14" t="s">
        <v>16</v>
      </c>
      <c r="F19" s="15" t="s">
        <v>17</v>
      </c>
      <c r="G19" s="79"/>
      <c r="H19" s="50"/>
      <c r="I19" s="50"/>
      <c r="J19" s="50"/>
      <c r="K19" s="51"/>
      <c r="L19" s="50"/>
      <c r="M19" s="50"/>
      <c r="N19" s="50"/>
      <c r="O19" s="50"/>
      <c r="P19" s="50"/>
      <c r="Q19" s="50"/>
      <c r="R19" s="50"/>
      <c r="S19" s="50"/>
    </row>
    <row r="20" spans="1:19" ht="15.75" thickBot="1" x14ac:dyDescent="0.3">
      <c r="A20" s="50"/>
      <c r="B20" s="16" t="s">
        <v>18</v>
      </c>
      <c r="C20" s="17">
        <v>48</v>
      </c>
      <c r="D20" s="18">
        <v>85.68</v>
      </c>
      <c r="E20" s="85"/>
      <c r="F20" s="19">
        <f>ROUND((C20*E20),2)</f>
        <v>0</v>
      </c>
      <c r="G20" s="80" t="str">
        <f>IF(E20&gt;D20,"ERROR: La cuota unitaria ofertada (Sin IVA) es superior a la cuota máxima unitaria (Sin IVA) permitida"," ")</f>
        <v xml:space="preserve"> </v>
      </c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</row>
    <row r="21" spans="1:19" ht="15.75" thickBot="1" x14ac:dyDescent="0.3">
      <c r="A21" s="50"/>
      <c r="B21" s="20" t="s">
        <v>19</v>
      </c>
      <c r="C21" s="21">
        <v>144</v>
      </c>
      <c r="D21" s="22">
        <v>12.12</v>
      </c>
      <c r="E21" s="86"/>
      <c r="F21" s="23">
        <f>ROUND((C21*E21),2)</f>
        <v>0</v>
      </c>
      <c r="G21" s="80" t="str">
        <f>IF(E21&gt;D21,"ERROR: La cuota unitaria ofertada (Sin IVA) es superior a la cuota máxima unitaria (Sin IVA) permitida"," ")</f>
        <v xml:space="preserve"> </v>
      </c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</row>
    <row r="22" spans="1:19" ht="7.5" customHeight="1" thickBot="1" x14ac:dyDescent="0.3">
      <c r="A22" s="50"/>
      <c r="B22" s="50"/>
      <c r="C22" s="50"/>
      <c r="D22" s="50"/>
      <c r="E22" s="50"/>
      <c r="F22" s="50"/>
      <c r="G22" s="81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</row>
    <row r="23" spans="1:19" ht="15.75" customHeight="1" thickBot="1" x14ac:dyDescent="0.3">
      <c r="A23" s="50"/>
      <c r="B23" s="68" t="s">
        <v>20</v>
      </c>
      <c r="C23" s="68"/>
      <c r="D23" s="68"/>
      <c r="E23" s="69"/>
      <c r="F23" s="11">
        <f>SUM(F20:F21)</f>
        <v>0</v>
      </c>
      <c r="G23" s="81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</row>
    <row r="24" spans="1:19" ht="15" customHeight="1" thickBot="1" x14ac:dyDescent="0.3">
      <c r="A24" s="50"/>
      <c r="B24" s="50"/>
      <c r="C24" s="50"/>
      <c r="D24" s="50"/>
      <c r="E24" s="50"/>
      <c r="F24" s="51"/>
      <c r="G24" s="81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</row>
    <row r="25" spans="1:19" ht="4.5" hidden="1" customHeight="1" thickBot="1" x14ac:dyDescent="0.3">
      <c r="A25" s="50"/>
      <c r="B25" s="50"/>
      <c r="C25" s="50"/>
      <c r="D25" s="50"/>
      <c r="E25" s="50"/>
      <c r="F25" s="51"/>
      <c r="G25" s="81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</row>
    <row r="26" spans="1:19" ht="63.75" customHeight="1" thickBot="1" x14ac:dyDescent="0.3">
      <c r="A26" s="50"/>
      <c r="B26" s="12" t="s">
        <v>21</v>
      </c>
      <c r="C26" s="13" t="s">
        <v>22</v>
      </c>
      <c r="D26" s="13" t="s">
        <v>23</v>
      </c>
      <c r="E26" s="14" t="s">
        <v>24</v>
      </c>
      <c r="F26" s="15" t="s">
        <v>25</v>
      </c>
      <c r="G26" s="81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</row>
    <row r="27" spans="1:19" x14ac:dyDescent="0.25">
      <c r="A27" s="50"/>
      <c r="B27" s="24" t="s">
        <v>26</v>
      </c>
      <c r="C27" s="25">
        <v>14</v>
      </c>
      <c r="D27" s="26">
        <v>69.77</v>
      </c>
      <c r="E27" s="87"/>
      <c r="F27" s="27">
        <f>ROUND((C27*E27),2)</f>
        <v>0</v>
      </c>
      <c r="G27" s="81" t="str">
        <f t="shared" ref="G27:G29" si="0">IF(E27&gt;D27,"ERROR: La cuota unitaria ofertada (Sin IVA) es superior a la cuota máxima unitaria (Sin IVA) permitida"," ")</f>
        <v xml:space="preserve"> </v>
      </c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</row>
    <row r="28" spans="1:19" x14ac:dyDescent="0.25">
      <c r="A28" s="50"/>
      <c r="B28" s="24" t="s">
        <v>27</v>
      </c>
      <c r="C28" s="25">
        <v>14</v>
      </c>
      <c r="D28" s="26">
        <v>21.12</v>
      </c>
      <c r="E28" s="88"/>
      <c r="F28" s="27">
        <f>ROUND((C28*E28),2)</f>
        <v>0</v>
      </c>
      <c r="G28" s="81" t="str">
        <f t="shared" si="0"/>
        <v xml:space="preserve"> </v>
      </c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</row>
    <row r="29" spans="1:19" ht="15.75" thickBot="1" x14ac:dyDescent="0.3">
      <c r="A29" s="50"/>
      <c r="B29" s="20" t="s">
        <v>28</v>
      </c>
      <c r="C29" s="30">
        <v>14</v>
      </c>
      <c r="D29" s="22">
        <v>12.86</v>
      </c>
      <c r="E29" s="89"/>
      <c r="F29" s="31">
        <f>ROUND((C29*E29),2)</f>
        <v>0</v>
      </c>
      <c r="G29" s="81" t="str">
        <f t="shared" si="0"/>
        <v xml:space="preserve"> </v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</row>
    <row r="30" spans="1:19" ht="7.5" customHeight="1" thickBot="1" x14ac:dyDescent="0.3">
      <c r="A30" s="50"/>
      <c r="B30" s="50"/>
      <c r="C30" s="50"/>
      <c r="D30" s="50"/>
      <c r="E30" s="50"/>
      <c r="F30" s="50"/>
      <c r="G30" s="81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</row>
    <row r="31" spans="1:19" ht="15.75" thickBot="1" x14ac:dyDescent="0.3">
      <c r="A31" s="50"/>
      <c r="B31" s="68" t="s">
        <v>29</v>
      </c>
      <c r="C31" s="68"/>
      <c r="D31" s="68"/>
      <c r="E31" s="69"/>
      <c r="F31" s="11">
        <f>SUM(F27:F29)</f>
        <v>0</v>
      </c>
      <c r="G31" s="81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</row>
    <row r="32" spans="1:19" x14ac:dyDescent="0.25">
      <c r="A32" s="50"/>
      <c r="B32" s="50"/>
      <c r="C32" s="50"/>
      <c r="D32" s="50"/>
      <c r="E32" s="50"/>
      <c r="F32" s="1"/>
      <c r="G32" s="81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</row>
    <row r="33" spans="1:19" ht="2.25" customHeight="1" thickBot="1" x14ac:dyDescent="0.3">
      <c r="A33" s="50"/>
      <c r="B33" s="50"/>
      <c r="C33" s="50"/>
      <c r="D33" s="50"/>
      <c r="E33" s="50"/>
      <c r="F33" s="51"/>
      <c r="G33" s="81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</row>
    <row r="34" spans="1:19" ht="65.25" customHeight="1" thickBot="1" x14ac:dyDescent="0.3">
      <c r="A34" s="50"/>
      <c r="B34" s="12" t="s">
        <v>30</v>
      </c>
      <c r="C34" s="13" t="s">
        <v>31</v>
      </c>
      <c r="D34" s="13" t="s">
        <v>15</v>
      </c>
      <c r="E34" s="14" t="s">
        <v>24</v>
      </c>
      <c r="F34" s="15" t="s">
        <v>32</v>
      </c>
      <c r="G34" s="81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</row>
    <row r="35" spans="1:19" x14ac:dyDescent="0.25">
      <c r="A35" s="50"/>
      <c r="B35" s="34" t="s">
        <v>33</v>
      </c>
      <c r="C35" s="35">
        <v>15</v>
      </c>
      <c r="D35" s="18">
        <v>1.63</v>
      </c>
      <c r="E35" s="90"/>
      <c r="F35" s="36">
        <f>ROUND((C35*E35),2)</f>
        <v>0</v>
      </c>
      <c r="G35" s="81" t="str">
        <f t="shared" ref="G35:G39" si="1">IF(E35&gt;D35,"ERROR: La cuota unitaria ofertada (Sin IVA) es superior a la cuota máxima unitaria (Sin IVA) permitida"," ")</f>
        <v xml:space="preserve"> </v>
      </c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</row>
    <row r="36" spans="1:19" x14ac:dyDescent="0.25">
      <c r="A36" s="50"/>
      <c r="B36" s="28" t="s">
        <v>34</v>
      </c>
      <c r="C36" s="37">
        <v>15</v>
      </c>
      <c r="D36" s="26">
        <v>2.72</v>
      </c>
      <c r="E36" s="91"/>
      <c r="F36" s="29">
        <f>ROUND((C36*E36),2)</f>
        <v>0</v>
      </c>
      <c r="G36" s="81" t="str">
        <f t="shared" si="1"/>
        <v xml:space="preserve"> </v>
      </c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</row>
    <row r="37" spans="1:19" x14ac:dyDescent="0.25">
      <c r="A37" s="50"/>
      <c r="B37" s="28" t="s">
        <v>35</v>
      </c>
      <c r="C37" s="37">
        <v>15</v>
      </c>
      <c r="D37" s="26">
        <v>6</v>
      </c>
      <c r="E37" s="91"/>
      <c r="F37" s="29">
        <f>ROUND((C37*E37),2)</f>
        <v>0</v>
      </c>
      <c r="G37" s="81" t="str">
        <f t="shared" si="1"/>
        <v xml:space="preserve"> </v>
      </c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</row>
    <row r="38" spans="1:19" x14ac:dyDescent="0.25">
      <c r="A38" s="50"/>
      <c r="B38" s="28" t="s">
        <v>36</v>
      </c>
      <c r="C38" s="37">
        <v>15</v>
      </c>
      <c r="D38" s="26">
        <v>6</v>
      </c>
      <c r="E38" s="91"/>
      <c r="F38" s="29">
        <f>ROUND((C38*E38),2)</f>
        <v>0</v>
      </c>
      <c r="G38" s="81" t="str">
        <f t="shared" si="1"/>
        <v xml:space="preserve"> 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15.75" thickBot="1" x14ac:dyDescent="0.3">
      <c r="A39" s="50"/>
      <c r="B39" s="32" t="s">
        <v>37</v>
      </c>
      <c r="C39" s="38">
        <v>15</v>
      </c>
      <c r="D39" s="22">
        <v>22.89</v>
      </c>
      <c r="E39" s="92"/>
      <c r="F39" s="33">
        <f>ROUND((C39*E39),2)</f>
        <v>0</v>
      </c>
      <c r="G39" s="81" t="str">
        <f t="shared" si="1"/>
        <v xml:space="preserve"> 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</row>
    <row r="40" spans="1:19" ht="4.5" customHeight="1" thickBot="1" x14ac:dyDescent="0.3">
      <c r="A40" s="50"/>
      <c r="B40" s="50"/>
      <c r="C40" s="50"/>
      <c r="D40" s="50"/>
      <c r="E40" s="50"/>
      <c r="F40" s="50"/>
      <c r="G40" s="81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</row>
    <row r="41" spans="1:19" ht="15.75" thickBot="1" x14ac:dyDescent="0.3">
      <c r="A41" s="50"/>
      <c r="B41" s="68" t="s">
        <v>38</v>
      </c>
      <c r="C41" s="68"/>
      <c r="D41" s="68"/>
      <c r="E41" s="69"/>
      <c r="F41" s="11">
        <f>SUM(F35:F39)</f>
        <v>0</v>
      </c>
      <c r="G41" s="81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</row>
    <row r="42" spans="1:19" x14ac:dyDescent="0.25">
      <c r="A42" s="50"/>
      <c r="B42" s="58"/>
      <c r="C42" s="58"/>
      <c r="D42" s="58"/>
      <c r="E42" s="58"/>
      <c r="F42" s="59"/>
      <c r="G42" s="81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</row>
    <row r="43" spans="1:19" ht="3.75" customHeight="1" thickBot="1" x14ac:dyDescent="0.3">
      <c r="A43" s="50"/>
      <c r="B43" s="50"/>
      <c r="C43" s="50"/>
      <c r="D43" s="50"/>
      <c r="E43" s="50"/>
      <c r="F43" s="50"/>
      <c r="G43" s="79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</row>
    <row r="44" spans="1:19" ht="63.75" customHeight="1" thickBot="1" x14ac:dyDescent="0.3">
      <c r="A44" s="50"/>
      <c r="B44" s="12" t="s">
        <v>39</v>
      </c>
      <c r="C44" s="13" t="s">
        <v>14</v>
      </c>
      <c r="D44" s="13" t="s">
        <v>15</v>
      </c>
      <c r="E44" s="14" t="s">
        <v>24</v>
      </c>
      <c r="F44" s="15" t="s">
        <v>17</v>
      </c>
      <c r="G44" s="79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</row>
    <row r="45" spans="1:19" x14ac:dyDescent="0.25">
      <c r="A45" s="50"/>
      <c r="B45" s="16" t="s">
        <v>18</v>
      </c>
      <c r="C45" s="39">
        <v>24</v>
      </c>
      <c r="D45" s="40">
        <v>85.68</v>
      </c>
      <c r="E45" s="85"/>
      <c r="F45" s="19">
        <f>ROUND((C45*E45),2)</f>
        <v>0</v>
      </c>
      <c r="G45" s="80" t="str">
        <f t="shared" ref="G45:G48" si="2">IF(E45&gt;D45,"ERROR: La cuota unitaria ofertada (Sin IVA) es superior a la cuota máxima unitaria (Sin IVA) permitida"," ")</f>
        <v xml:space="preserve"> </v>
      </c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</row>
    <row r="46" spans="1:19" x14ac:dyDescent="0.25">
      <c r="A46" s="50"/>
      <c r="B46" s="24" t="s">
        <v>40</v>
      </c>
      <c r="C46" s="25">
        <v>48</v>
      </c>
      <c r="D46" s="41">
        <v>12.12</v>
      </c>
      <c r="E46" s="87"/>
      <c r="F46" s="27">
        <f>ROUND((C46*E46),2)</f>
        <v>0</v>
      </c>
      <c r="G46" s="80" t="str">
        <f t="shared" si="2"/>
        <v xml:space="preserve"> </v>
      </c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</row>
    <row r="47" spans="1:19" x14ac:dyDescent="0.25">
      <c r="A47" s="50"/>
      <c r="B47" s="42" t="s">
        <v>41</v>
      </c>
      <c r="C47" s="43">
        <v>8</v>
      </c>
      <c r="D47" s="41">
        <v>93.27</v>
      </c>
      <c r="E47" s="87"/>
      <c r="F47" s="27">
        <f>ROUND((C47*E47),2)</f>
        <v>0</v>
      </c>
      <c r="G47" s="80" t="str">
        <f t="shared" si="2"/>
        <v xml:space="preserve"> </v>
      </c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</row>
    <row r="48" spans="1:19" ht="15.75" thickBot="1" x14ac:dyDescent="0.3">
      <c r="A48" s="50"/>
      <c r="B48" s="44" t="s">
        <v>42</v>
      </c>
      <c r="C48" s="30">
        <v>2</v>
      </c>
      <c r="D48" s="45">
        <v>31.81</v>
      </c>
      <c r="E48" s="89"/>
      <c r="F48" s="31">
        <f>ROUND((C48*E48),2)</f>
        <v>0</v>
      </c>
      <c r="G48" s="80" t="str">
        <f t="shared" si="2"/>
        <v xml:space="preserve"> </v>
      </c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</row>
    <row r="49" spans="1:19" ht="9" customHeight="1" thickBot="1" x14ac:dyDescent="0.3">
      <c r="A49" s="50"/>
      <c r="B49" s="50"/>
      <c r="C49" s="50"/>
      <c r="D49" s="50"/>
      <c r="E49" s="50"/>
      <c r="F49" s="50"/>
      <c r="G49" s="82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</row>
    <row r="50" spans="1:19" ht="15.75" thickBot="1" x14ac:dyDescent="0.3">
      <c r="A50" s="50"/>
      <c r="B50" s="70" t="s">
        <v>43</v>
      </c>
      <c r="C50" s="70"/>
      <c r="D50" s="70"/>
      <c r="E50" s="71"/>
      <c r="F50" s="11">
        <f>SUM(F45:F48)</f>
        <v>0</v>
      </c>
      <c r="G50" s="82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</row>
    <row r="51" spans="1:19" x14ac:dyDescent="0.25">
      <c r="A51" s="50"/>
      <c r="B51" s="50"/>
      <c r="C51" s="50"/>
      <c r="D51" s="50"/>
      <c r="E51" s="50"/>
      <c r="F51" s="54"/>
      <c r="G51" s="82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</row>
    <row r="52" spans="1:19" ht="0.75" customHeight="1" thickBot="1" x14ac:dyDescent="0.3">
      <c r="A52" s="50"/>
      <c r="B52" s="50"/>
      <c r="C52" s="50"/>
      <c r="D52" s="50"/>
      <c r="E52" s="50"/>
      <c r="F52" s="54"/>
      <c r="G52" s="82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</row>
    <row r="53" spans="1:19" ht="72.75" customHeight="1" thickBot="1" x14ac:dyDescent="0.3">
      <c r="A53" s="50"/>
      <c r="B53" s="12" t="s">
        <v>44</v>
      </c>
      <c r="C53" s="13" t="s">
        <v>14</v>
      </c>
      <c r="D53" s="13" t="s">
        <v>15</v>
      </c>
      <c r="E53" s="14" t="s">
        <v>24</v>
      </c>
      <c r="F53" s="15" t="s">
        <v>17</v>
      </c>
      <c r="G53" s="82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</row>
    <row r="54" spans="1:19" ht="15.75" thickBot="1" x14ac:dyDescent="0.3">
      <c r="A54" s="50"/>
      <c r="B54" s="9" t="s">
        <v>45</v>
      </c>
      <c r="C54" s="46">
        <v>20</v>
      </c>
      <c r="D54" s="45">
        <v>150</v>
      </c>
      <c r="E54" s="89"/>
      <c r="F54" s="31">
        <f>ROUND((C54*E54),2)</f>
        <v>0</v>
      </c>
      <c r="G54" s="82" t="str">
        <f>IF(E54&gt;D54,"ERROR: La cuota unitaria ofertada (Sin IVA) es superior a la cuota máxima unitaria (Sin IVA) permitida"," ")</f>
        <v xml:space="preserve"> </v>
      </c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</row>
    <row r="55" spans="1:19" ht="7.5" customHeight="1" thickBot="1" x14ac:dyDescent="0.3">
      <c r="A55" s="50"/>
      <c r="B55" s="50"/>
      <c r="C55" s="50"/>
      <c r="D55" s="50"/>
      <c r="E55" s="50"/>
      <c r="F55" s="54"/>
      <c r="G55" s="82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</row>
    <row r="56" spans="1:19" ht="15.75" thickBot="1" x14ac:dyDescent="0.3">
      <c r="A56" s="50"/>
      <c r="B56" s="70" t="s">
        <v>46</v>
      </c>
      <c r="C56" s="70"/>
      <c r="D56" s="70"/>
      <c r="E56" s="71"/>
      <c r="F56" s="11">
        <f>F54</f>
        <v>0</v>
      </c>
      <c r="G56" s="82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</row>
    <row r="57" spans="1:19" ht="15.75" thickBot="1" x14ac:dyDescent="0.3">
      <c r="A57" s="50"/>
      <c r="B57" s="50"/>
      <c r="C57" s="50"/>
      <c r="D57" s="50"/>
      <c r="E57" s="50"/>
      <c r="F57" s="50"/>
      <c r="G57" s="79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</row>
    <row r="58" spans="1:19" ht="15.75" hidden="1" thickBot="1" x14ac:dyDescent="0.3">
      <c r="A58" s="50"/>
      <c r="B58" s="50"/>
      <c r="C58" s="50"/>
      <c r="D58" s="50"/>
      <c r="E58" s="50"/>
      <c r="F58" s="50"/>
      <c r="G58" s="81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</row>
    <row r="59" spans="1:19" ht="16.5" thickTop="1" thickBot="1" x14ac:dyDescent="0.3">
      <c r="A59" s="50"/>
      <c r="B59" s="66" t="s">
        <v>47</v>
      </c>
      <c r="C59" s="66"/>
      <c r="D59" s="66"/>
      <c r="E59" s="67"/>
      <c r="F59" s="47">
        <f>F16+F23+F31+F41+F50+F56</f>
        <v>0</v>
      </c>
      <c r="G59" s="79" t="str">
        <f>IF((SUM(F16,F23,F31,F41,F50,F56)&gt;29375.88),"ERROR: El importe de la oferta económica (Sin IVA) es superior al importe máximo de licitación (Sin IVA) de 29.375,88 €"," ")</f>
        <v xml:space="preserve"> </v>
      </c>
      <c r="H59" s="51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</row>
    <row r="60" spans="1:19" ht="16.5" thickTop="1" thickBot="1" x14ac:dyDescent="0.3">
      <c r="A60" s="50"/>
      <c r="B60" s="60"/>
      <c r="C60" s="60"/>
      <c r="D60" s="60"/>
      <c r="E60" s="50"/>
      <c r="F60" s="61"/>
      <c r="G60" s="83"/>
      <c r="H60" s="55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</row>
    <row r="61" spans="1:19" ht="16.5" thickTop="1" thickBot="1" x14ac:dyDescent="0.3">
      <c r="A61" s="50"/>
      <c r="B61" s="50"/>
      <c r="C61" s="60"/>
      <c r="D61" s="50"/>
      <c r="E61" s="48" t="s">
        <v>48</v>
      </c>
      <c r="F61" s="49">
        <f>ROUND((F59*0.21),2)</f>
        <v>0</v>
      </c>
      <c r="G61" s="79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</row>
    <row r="62" spans="1:19" ht="16.5" thickTop="1" thickBot="1" x14ac:dyDescent="0.3">
      <c r="A62" s="50"/>
      <c r="B62" s="60"/>
      <c r="C62" s="60"/>
      <c r="D62" s="60"/>
      <c r="E62" s="55"/>
      <c r="F62" s="60"/>
      <c r="G62" s="83"/>
      <c r="H62" s="55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</row>
    <row r="63" spans="1:19" ht="16.5" thickTop="1" thickBot="1" x14ac:dyDescent="0.3">
      <c r="A63" s="50"/>
      <c r="B63" s="66" t="s">
        <v>49</v>
      </c>
      <c r="C63" s="66"/>
      <c r="D63" s="66"/>
      <c r="E63" s="67"/>
      <c r="F63" s="47">
        <f>F59+F61</f>
        <v>0</v>
      </c>
      <c r="G63" s="79" t="str">
        <f>IF((SUM(F59:F61)&gt;35544.81),"ERROR: El importe de la oferta económica (IVA Incluido) es superior al importe máximo de licitación (IVA Incluido) de 35.544,81 €"," ")</f>
        <v xml:space="preserve"> </v>
      </c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</row>
    <row r="64" spans="1:19" ht="15.75" thickTop="1" x14ac:dyDescent="0.25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</row>
    <row r="65" spans="1:19" x14ac:dyDescent="0.2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</row>
    <row r="66" spans="1:19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</row>
    <row r="67" spans="1:19" x14ac:dyDescent="0.25">
      <c r="A67" s="50"/>
      <c r="B67" s="62" t="s">
        <v>50</v>
      </c>
      <c r="C67" s="63"/>
      <c r="D67" s="63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x14ac:dyDescent="0.25">
      <c r="A68" s="50"/>
      <c r="B68" s="50"/>
      <c r="C68" s="63"/>
      <c r="D68" s="63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</row>
    <row r="69" spans="1:19" x14ac:dyDescent="0.25">
      <c r="A69" s="50"/>
      <c r="B69" s="64" t="s">
        <v>57</v>
      </c>
      <c r="C69" s="64"/>
      <c r="D69" s="64"/>
      <c r="E69" s="64"/>
      <c r="F69" s="64"/>
      <c r="G69" s="64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</row>
    <row r="70" spans="1:19" x14ac:dyDescent="0.25">
      <c r="A70" s="50"/>
      <c r="B70" s="64" t="s">
        <v>51</v>
      </c>
      <c r="C70" s="64"/>
      <c r="D70" s="64"/>
      <c r="E70" s="64"/>
      <c r="F70" s="64"/>
      <c r="G70" s="64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</row>
    <row r="71" spans="1:19" x14ac:dyDescent="0.25">
      <c r="A71" s="50"/>
      <c r="B71" s="64"/>
      <c r="C71" s="64"/>
      <c r="D71" s="64"/>
      <c r="E71" s="64"/>
      <c r="F71" s="64"/>
      <c r="G71" s="64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</row>
    <row r="72" spans="1:19" x14ac:dyDescent="0.25">
      <c r="A72" s="50"/>
      <c r="B72" s="64" t="s">
        <v>58</v>
      </c>
      <c r="C72" s="64"/>
      <c r="D72" s="64"/>
      <c r="E72" s="64"/>
      <c r="F72" s="64"/>
      <c r="G72" s="64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</row>
    <row r="73" spans="1:19" x14ac:dyDescent="0.25">
      <c r="A73" s="50"/>
      <c r="B73" s="64" t="s">
        <v>52</v>
      </c>
      <c r="C73" s="64"/>
      <c r="D73" s="64"/>
      <c r="E73" s="64"/>
      <c r="F73" s="64"/>
      <c r="G73" s="64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</row>
    <row r="74" spans="1:19" x14ac:dyDescent="0.25">
      <c r="A74" s="50"/>
      <c r="B74" s="64" t="s">
        <v>53</v>
      </c>
      <c r="C74" s="64"/>
      <c r="D74" s="64"/>
      <c r="E74" s="64"/>
      <c r="F74" s="64"/>
      <c r="G74" s="64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</row>
    <row r="75" spans="1:19" x14ac:dyDescent="0.25">
      <c r="A75" s="50"/>
      <c r="B75" s="64"/>
      <c r="C75" s="64"/>
      <c r="D75" s="64"/>
      <c r="E75" s="64"/>
      <c r="F75" s="64"/>
      <c r="G75" s="64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</row>
    <row r="76" spans="1:19" x14ac:dyDescent="0.25">
      <c r="A76" s="50"/>
      <c r="B76" s="64" t="s">
        <v>54</v>
      </c>
      <c r="C76" s="65"/>
      <c r="D76" s="65"/>
      <c r="E76" s="65"/>
      <c r="F76" s="65"/>
      <c r="G76" s="65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</row>
    <row r="77" spans="1:19" x14ac:dyDescent="0.25">
      <c r="A77" s="50"/>
      <c r="B77" s="64" t="s">
        <v>55</v>
      </c>
      <c r="C77" s="65"/>
      <c r="D77" s="65"/>
      <c r="E77" s="65"/>
      <c r="F77" s="65"/>
      <c r="G77" s="65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</row>
    <row r="78" spans="1:19" x14ac:dyDescent="0.25">
      <c r="A78" s="50"/>
      <c r="B78" s="64" t="s">
        <v>56</v>
      </c>
      <c r="C78" s="65"/>
      <c r="D78" s="65"/>
      <c r="E78" s="65"/>
      <c r="F78" s="65"/>
      <c r="G78" s="65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</row>
    <row r="79" spans="1:19" x14ac:dyDescent="0.25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</row>
    <row r="80" spans="1:19" x14ac:dyDescent="0.2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</row>
    <row r="81" spans="1:19" x14ac:dyDescent="0.25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</row>
    <row r="82" spans="1:19" x14ac:dyDescent="0.25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</row>
    <row r="83" spans="1:19" x14ac:dyDescent="0.25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</row>
    <row r="84" spans="1:19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</row>
    <row r="85" spans="1:19" x14ac:dyDescent="0.25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</row>
    <row r="86" spans="1:19" x14ac:dyDescent="0.25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</row>
    <row r="87" spans="1:19" x14ac:dyDescent="0.25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</row>
    <row r="88" spans="1:19" x14ac:dyDescent="0.25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</row>
    <row r="89" spans="1:19" x14ac:dyDescent="0.25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</row>
    <row r="90" spans="1:19" x14ac:dyDescent="0.25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</row>
    <row r="91" spans="1:19" x14ac:dyDescent="0.25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</row>
    <row r="92" spans="1:19" x14ac:dyDescent="0.25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</row>
    <row r="93" spans="1:19" x14ac:dyDescent="0.25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</row>
    <row r="94" spans="1:19" x14ac:dyDescent="0.25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</row>
    <row r="95" spans="1:19" x14ac:dyDescent="0.25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</row>
    <row r="96" spans="1:19" x14ac:dyDescent="0.25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</row>
    <row r="97" spans="1:19" x14ac:dyDescent="0.25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</row>
    <row r="98" spans="1:19" x14ac:dyDescent="0.25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</row>
    <row r="99" spans="1:19" x14ac:dyDescent="0.2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</row>
    <row r="100" spans="1:19" x14ac:dyDescent="0.2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</row>
    <row r="101" spans="1:19" x14ac:dyDescent="0.25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</row>
    <row r="102" spans="1:19" x14ac:dyDescent="0.25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</row>
    <row r="103" spans="1:19" x14ac:dyDescent="0.25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</row>
    <row r="104" spans="1:19" x14ac:dyDescent="0.2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</row>
    <row r="105" spans="1:19" x14ac:dyDescent="0.2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</row>
    <row r="106" spans="1:19" x14ac:dyDescent="0.25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</row>
    <row r="107" spans="1:19" x14ac:dyDescent="0.25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</row>
    <row r="108" spans="1:19" x14ac:dyDescent="0.25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</row>
    <row r="109" spans="1:19" x14ac:dyDescent="0.25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</row>
    <row r="110" spans="1:19" x14ac:dyDescent="0.25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</row>
    <row r="111" spans="1:19" x14ac:dyDescent="0.25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</row>
    <row r="112" spans="1:19" x14ac:dyDescent="0.25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</row>
    <row r="113" spans="1:19" x14ac:dyDescent="0.25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</row>
    <row r="114" spans="1:19" x14ac:dyDescent="0.2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</row>
    <row r="115" spans="1:19" x14ac:dyDescent="0.2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</row>
    <row r="116" spans="1:19" x14ac:dyDescent="0.25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</row>
    <row r="117" spans="1:19" x14ac:dyDescent="0.2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</row>
    <row r="118" spans="1:19" x14ac:dyDescent="0.25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</row>
    <row r="119" spans="1:19" x14ac:dyDescent="0.25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</row>
    <row r="120" spans="1:19" x14ac:dyDescent="0.2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</row>
    <row r="121" spans="1:19" x14ac:dyDescent="0.2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</row>
    <row r="122" spans="1:19" x14ac:dyDescent="0.25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</row>
    <row r="123" spans="1:19" x14ac:dyDescent="0.25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</row>
    <row r="124" spans="1:19" x14ac:dyDescent="0.25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</row>
    <row r="125" spans="1:19" x14ac:dyDescent="0.2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</row>
    <row r="126" spans="1:19" x14ac:dyDescent="0.25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</row>
    <row r="127" spans="1:19" x14ac:dyDescent="0.25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</row>
    <row r="128" spans="1:19" x14ac:dyDescent="0.25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</row>
    <row r="129" spans="1:19" x14ac:dyDescent="0.25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</row>
    <row r="130" spans="1:19" x14ac:dyDescent="0.2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</row>
    <row r="131" spans="1:19" x14ac:dyDescent="0.2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</row>
    <row r="132" spans="1:19" x14ac:dyDescent="0.2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</row>
    <row r="133" spans="1:19" x14ac:dyDescent="0.2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</row>
    <row r="134" spans="1:19" x14ac:dyDescent="0.2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</row>
    <row r="135" spans="1:19" x14ac:dyDescent="0.2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</row>
    <row r="136" spans="1:19" x14ac:dyDescent="0.2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</row>
    <row r="137" spans="1:19" x14ac:dyDescent="0.2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</row>
    <row r="138" spans="1:19" x14ac:dyDescent="0.2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</row>
    <row r="139" spans="1:19" x14ac:dyDescent="0.2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</row>
    <row r="140" spans="1:19" x14ac:dyDescent="0.25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</row>
    <row r="141" spans="1:19" x14ac:dyDescent="0.25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</row>
    <row r="142" spans="1:19" x14ac:dyDescent="0.25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</row>
    <row r="143" spans="1:19" x14ac:dyDescent="0.25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</row>
    <row r="144" spans="1:19" x14ac:dyDescent="0.25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</row>
    <row r="145" spans="1:19" x14ac:dyDescent="0.25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</row>
    <row r="146" spans="1:19" x14ac:dyDescent="0.25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</row>
    <row r="147" spans="1:19" x14ac:dyDescent="0.25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</row>
    <row r="148" spans="1:19" x14ac:dyDescent="0.25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</row>
    <row r="149" spans="1:19" x14ac:dyDescent="0.25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</row>
    <row r="150" spans="1:19" x14ac:dyDescent="0.25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</row>
    <row r="151" spans="1:19" x14ac:dyDescent="0.25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</row>
    <row r="152" spans="1:19" x14ac:dyDescent="0.25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</row>
    <row r="153" spans="1:19" x14ac:dyDescent="0.25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</row>
    <row r="154" spans="1:19" x14ac:dyDescent="0.25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</row>
    <row r="155" spans="1:19" x14ac:dyDescent="0.25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</row>
    <row r="156" spans="1:19" x14ac:dyDescent="0.25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</row>
    <row r="157" spans="1:19" x14ac:dyDescent="0.25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</row>
    <row r="158" spans="1:19" x14ac:dyDescent="0.25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</row>
    <row r="159" spans="1:19" x14ac:dyDescent="0.25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</row>
    <row r="160" spans="1:19" x14ac:dyDescent="0.25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</row>
    <row r="161" spans="1:19" x14ac:dyDescent="0.25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</row>
    <row r="162" spans="1:19" x14ac:dyDescent="0.25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</row>
    <row r="163" spans="1:19" x14ac:dyDescent="0.25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</row>
    <row r="164" spans="1:19" x14ac:dyDescent="0.25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</row>
    <row r="165" spans="1:19" x14ac:dyDescent="0.25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</row>
    <row r="166" spans="1:19" x14ac:dyDescent="0.25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</row>
    <row r="167" spans="1:19" x14ac:dyDescent="0.25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</row>
    <row r="168" spans="1:19" x14ac:dyDescent="0.25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</row>
    <row r="169" spans="1:19" x14ac:dyDescent="0.25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</row>
    <row r="170" spans="1:19" x14ac:dyDescent="0.25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</row>
    <row r="171" spans="1:19" x14ac:dyDescent="0.25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</row>
    <row r="172" spans="1:19" x14ac:dyDescent="0.25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</row>
    <row r="173" spans="1:19" x14ac:dyDescent="0.25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</row>
    <row r="174" spans="1:19" x14ac:dyDescent="0.25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</row>
    <row r="175" spans="1:19" x14ac:dyDescent="0.25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</row>
    <row r="176" spans="1:19" x14ac:dyDescent="0.25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</row>
    <row r="177" spans="1:19" x14ac:dyDescent="0.25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</row>
    <row r="178" spans="1:19" x14ac:dyDescent="0.25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</row>
    <row r="179" spans="1:19" x14ac:dyDescent="0.25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</row>
    <row r="180" spans="1:19" x14ac:dyDescent="0.25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</row>
    <row r="181" spans="1:19" x14ac:dyDescent="0.25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</row>
    <row r="182" spans="1:19" x14ac:dyDescent="0.25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</row>
    <row r="183" spans="1:19" x14ac:dyDescent="0.25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</row>
    <row r="184" spans="1:19" x14ac:dyDescent="0.25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</row>
    <row r="185" spans="1:19" x14ac:dyDescent="0.25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</row>
    <row r="186" spans="1:19" x14ac:dyDescent="0.25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</row>
    <row r="187" spans="1:19" x14ac:dyDescent="0.25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</row>
    <row r="188" spans="1:19" x14ac:dyDescent="0.25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</row>
    <row r="189" spans="1:19" x14ac:dyDescent="0.25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</row>
    <row r="190" spans="1:19" x14ac:dyDescent="0.25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</row>
    <row r="191" spans="1:19" x14ac:dyDescent="0.25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</row>
    <row r="192" spans="1:19" x14ac:dyDescent="0.25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</row>
    <row r="193" spans="1:19" x14ac:dyDescent="0.25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</row>
    <row r="194" spans="1:19" x14ac:dyDescent="0.25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</row>
    <row r="195" spans="1:19" x14ac:dyDescent="0.25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</row>
    <row r="196" spans="1:19" x14ac:dyDescent="0.25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</row>
    <row r="197" spans="1:19" x14ac:dyDescent="0.25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</row>
    <row r="198" spans="1:19" x14ac:dyDescent="0.2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</row>
    <row r="199" spans="1:19" x14ac:dyDescent="0.25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</row>
    <row r="200" spans="1:19" x14ac:dyDescent="0.25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</row>
    <row r="201" spans="1:19" x14ac:dyDescent="0.25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</row>
    <row r="202" spans="1:19" x14ac:dyDescent="0.25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</row>
    <row r="203" spans="1:19" x14ac:dyDescent="0.25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</row>
    <row r="204" spans="1:19" x14ac:dyDescent="0.25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</row>
    <row r="205" spans="1:19" x14ac:dyDescent="0.25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</row>
    <row r="206" spans="1:19" x14ac:dyDescent="0.25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</row>
    <row r="207" spans="1:19" x14ac:dyDescent="0.25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</row>
    <row r="208" spans="1:19" x14ac:dyDescent="0.25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</row>
    <row r="209" spans="1:19" x14ac:dyDescent="0.25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</row>
    <row r="210" spans="1:19" x14ac:dyDescent="0.2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</row>
    <row r="211" spans="1:19" x14ac:dyDescent="0.25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</row>
    <row r="212" spans="1:19" x14ac:dyDescent="0.25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</row>
    <row r="213" spans="1:19" x14ac:dyDescent="0.25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</row>
    <row r="214" spans="1:19" x14ac:dyDescent="0.25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</row>
    <row r="215" spans="1:19" x14ac:dyDescent="0.25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</row>
    <row r="216" spans="1:19" x14ac:dyDescent="0.25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</row>
    <row r="217" spans="1:19" x14ac:dyDescent="0.25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</row>
    <row r="218" spans="1:19" x14ac:dyDescent="0.25">
      <c r="A218" s="50"/>
      <c r="B218" s="50"/>
      <c r="C218" s="50"/>
      <c r="D218" s="50"/>
      <c r="E218" s="50"/>
      <c r="F218" s="50"/>
    </row>
    <row r="219" spans="1:19" x14ac:dyDescent="0.25">
      <c r="A219" s="50"/>
    </row>
    <row r="220" spans="1:19" x14ac:dyDescent="0.25">
      <c r="A220" s="50"/>
    </row>
    <row r="221" spans="1:19" x14ac:dyDescent="0.25">
      <c r="A221" s="50"/>
    </row>
    <row r="222" spans="1:19" x14ac:dyDescent="0.25">
      <c r="A222" s="50"/>
    </row>
    <row r="223" spans="1:19" x14ac:dyDescent="0.25">
      <c r="A223" s="50"/>
    </row>
    <row r="224" spans="1:19" x14ac:dyDescent="0.25">
      <c r="A224" s="50"/>
    </row>
    <row r="225" spans="1:1" x14ac:dyDescent="0.25">
      <c r="A225" s="50"/>
    </row>
    <row r="226" spans="1:1" x14ac:dyDescent="0.25">
      <c r="A226" s="50"/>
    </row>
    <row r="227" spans="1:1" x14ac:dyDescent="0.25">
      <c r="A227" s="50"/>
    </row>
  </sheetData>
  <sheetProtection algorithmName="SHA-512" hashValue="+HWl81RuCw2ZAvdLEnRKNUhK/PQ7WrK76w9e6ZPcCBg2q+4AuW4Mo9fSS6kdw6JqECpAHlSXifQGa9umToWgXQ==" saltValue="wk0P9VtKjnYn5nqml7D/0w==" spinCount="100000" sheet="1" objects="1" scenarios="1"/>
  <mergeCells count="12">
    <mergeCell ref="B3:F4"/>
    <mergeCell ref="B7:C7"/>
    <mergeCell ref="B10:C10"/>
    <mergeCell ref="B13:C13"/>
    <mergeCell ref="B59:E59"/>
    <mergeCell ref="B63:E63"/>
    <mergeCell ref="B16:E16"/>
    <mergeCell ref="B23:E23"/>
    <mergeCell ref="B31:E31"/>
    <mergeCell ref="B41:E41"/>
    <mergeCell ref="B50:E50"/>
    <mergeCell ref="B56:E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2025-06-11T10:23:32Z</dcterms:created>
  <dcterms:modified xsi:type="dcterms:W3CDTF">2025-06-20T11:12:13Z</dcterms:modified>
</cp:coreProperties>
</file>