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O-RG-CONTRATACION_COMPRAS\LICITACIONES 2025\ELECTRODOMÉSTICOS (PASA)\01- BPM\"/>
    </mc:Choice>
  </mc:AlternateContent>
  <xr:revisionPtr revIDLastSave="0" documentId="13_ncr:1_{C0E90205-2EEE-413E-90CB-B2D9E0878289}" xr6:coauthVersionLast="47" xr6:coauthVersionMax="47" xr10:uidLastSave="{00000000-0000-0000-0000-000000000000}"/>
  <bookViews>
    <workbookView xWindow="-120" yWindow="-120" windowWidth="29040" windowHeight="15840" xr2:uid="{755FA8D1-89B2-4674-BA8A-346193D9CB41}"/>
  </bookViews>
  <sheets>
    <sheet name="Detalle oferta econó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" i="1" l="1"/>
  <c r="H11" i="1"/>
  <c r="H10" i="1"/>
  <c r="G11" i="1"/>
  <c r="G12" i="1"/>
  <c r="G13" i="1"/>
  <c r="H19" i="1"/>
  <c r="G19" i="1"/>
  <c r="G21" i="1" s="1"/>
  <c r="H13" i="1"/>
  <c r="G10" i="1"/>
  <c r="H9" i="1"/>
  <c r="G9" i="1"/>
  <c r="H8" i="1"/>
  <c r="G8" i="1"/>
  <c r="H7" i="1"/>
  <c r="G7" i="1"/>
  <c r="H6" i="1"/>
  <c r="G6" i="1"/>
  <c r="H5" i="1"/>
  <c r="G5" i="1"/>
  <c r="H4" i="1"/>
  <c r="G4" i="1"/>
  <c r="G15" i="1" l="1"/>
  <c r="G25" i="1" s="1"/>
  <c r="G27" i="1" l="1"/>
  <c r="G29" i="1" s="1"/>
  <c r="H29" i="1" s="1"/>
  <c r="H25" i="1"/>
</calcChain>
</file>

<file path=xl/sharedStrings.xml><?xml version="1.0" encoding="utf-8"?>
<sst xmlns="http://schemas.openxmlformats.org/spreadsheetml/2006/main" count="40" uniqueCount="34">
  <si>
    <t xml:space="preserve">Suministro de aparatos electrodomésticos                              </t>
  </si>
  <si>
    <t>Num.</t>
  </si>
  <si>
    <t>Descripción</t>
  </si>
  <si>
    <t>Unidades Previstas</t>
  </si>
  <si>
    <t>Precio máximo unitario                 (Sin IVA)</t>
  </si>
  <si>
    <t>Precio unitario ofertado                 (Sin IVA)                   (máximo 2 decimales)</t>
  </si>
  <si>
    <t>Importe ofertado (unidades previstas * precio unitario ofertado (Sin IVA))</t>
  </si>
  <si>
    <t xml:space="preserve">Frigorífico mini sin congelador E </t>
  </si>
  <si>
    <t xml:space="preserve">Frigorífico mini con congelador E </t>
  </si>
  <si>
    <t xml:space="preserve">Frigorífico 2 puertas E </t>
  </si>
  <si>
    <t>Frigorífico 1 puerta E</t>
  </si>
  <si>
    <t>Microondas inoxidable con grill</t>
  </si>
  <si>
    <t>Microondas inoxidable sin grill</t>
  </si>
  <si>
    <t>Lavadora secadora</t>
  </si>
  <si>
    <t>Total Importe ofertado electrodomésticos (sin IVA ) (a)</t>
  </si>
  <si>
    <t>Portes</t>
  </si>
  <si>
    <t>Portes por pedido envío Canarias</t>
  </si>
  <si>
    <t>Total Importe ofertado portes (sin IVA ) (b)</t>
  </si>
  <si>
    <t>Importe previsto electrodomésticos no incluidos en oferta económica (sin IVA) (c)</t>
  </si>
  <si>
    <t xml:space="preserve">TOTAL OFERTA ECONÓMICA (a+b+c) (IVA NO INCLUIDO) </t>
  </si>
  <si>
    <t>IVA (21%)</t>
  </si>
  <si>
    <t>TOTAL OFERTA ECONÓMICA (IVA INCLUIDO)</t>
  </si>
  <si>
    <t>Se deberá presentar oferta a todos los elementos. En caso de no presentar oferta a todos lo elementos, la propuesta será RECHAZADA.</t>
  </si>
  <si>
    <r>
      <rPr>
        <b/>
        <sz val="9"/>
        <rFont val="Arial"/>
        <family val="2"/>
      </rPr>
      <t>deberán tener un máximo de 2 posiciones decimales</t>
    </r>
    <r>
      <rPr>
        <sz val="9"/>
        <rFont val="Arial"/>
        <family val="2"/>
      </rPr>
      <t>. El resto de celdas se rellenará automáticamente.</t>
    </r>
  </si>
  <si>
    <r>
      <t xml:space="preserve">El importe ofertado en el apartado </t>
    </r>
    <r>
      <rPr>
        <b/>
        <i/>
        <sz val="9"/>
        <rFont val="Arial"/>
        <family val="2"/>
      </rPr>
      <t xml:space="preserve">"Total Importe ofertado electrodomésticos licitados (sin IVA ) </t>
    </r>
    <r>
      <rPr>
        <b/>
        <i/>
        <sz val="9"/>
        <color rgb="FF00B0F0"/>
        <rFont val="Arial"/>
        <family val="2"/>
      </rPr>
      <t>(a)</t>
    </r>
    <r>
      <rPr>
        <b/>
        <i/>
        <sz val="9"/>
        <rFont val="Arial"/>
        <family val="2"/>
      </rPr>
      <t>"</t>
    </r>
    <r>
      <rPr>
        <i/>
        <sz val="9"/>
        <rFont val="Arial"/>
        <family val="2"/>
      </rPr>
      <t xml:space="preserve"> de la presente tabla </t>
    </r>
    <r>
      <rPr>
        <sz val="9"/>
        <rFont val="Arial"/>
        <family val="2"/>
      </rPr>
      <t xml:space="preserve">deberá corresponderse </t>
    </r>
  </si>
  <si>
    <r>
      <t xml:space="preserve">con el importe ofertado para ese mismo concepto en el </t>
    </r>
    <r>
      <rPr>
        <i/>
        <sz val="9"/>
        <rFont val="Arial"/>
        <family val="2"/>
      </rPr>
      <t xml:space="preserve">"Formulario de Oferta Económica (SOBRE AC)" </t>
    </r>
    <r>
      <rPr>
        <sz val="9"/>
        <rFont val="Arial"/>
        <family val="2"/>
      </rPr>
      <t>del Pliego de Cláusulas Administrativas Parti-</t>
    </r>
  </si>
  <si>
    <t>culares que se debe presentar rellenado.</t>
  </si>
  <si>
    <r>
      <t xml:space="preserve">Asimismo, el importe de la casilla </t>
    </r>
    <r>
      <rPr>
        <i/>
        <sz val="9"/>
        <color rgb="FF7030A0"/>
        <rFont val="Arial"/>
        <family val="2"/>
      </rPr>
      <t>“</t>
    </r>
    <r>
      <rPr>
        <b/>
        <i/>
        <sz val="9"/>
        <color rgb="FF7030A0"/>
        <rFont val="Arial"/>
        <family val="2"/>
      </rPr>
      <t xml:space="preserve">TOTAL OFERTA ECONÓMICA sin IVA </t>
    </r>
    <r>
      <rPr>
        <b/>
        <i/>
        <sz val="9"/>
        <color rgb="FF00B0F0"/>
        <rFont val="Arial"/>
        <family val="2"/>
      </rPr>
      <t>(a+b+c)</t>
    </r>
    <r>
      <rPr>
        <i/>
        <sz val="9"/>
        <color rgb="FF7030A0"/>
        <rFont val="Arial"/>
        <family val="2"/>
      </rPr>
      <t>”</t>
    </r>
    <r>
      <rPr>
        <i/>
        <sz val="9"/>
        <rFont val="Arial"/>
        <family val="2"/>
      </rPr>
      <t xml:space="preserve"> de la presente tabla</t>
    </r>
    <r>
      <rPr>
        <sz val="9"/>
        <rFont val="Arial"/>
        <family val="2"/>
      </rPr>
      <t xml:space="preserve"> se debe corresponder con el importe oferta-</t>
    </r>
  </si>
  <si>
    <r>
      <t>do para ese mismo concepto señalado en el</t>
    </r>
    <r>
      <rPr>
        <i/>
        <sz val="9"/>
        <rFont val="Arial"/>
        <family val="2"/>
      </rPr>
      <t xml:space="preserve"> "Formulario de Oferta Económica (SOBRE AC)" </t>
    </r>
    <r>
      <rPr>
        <sz val="9"/>
        <rFont val="Arial"/>
        <family val="2"/>
      </rPr>
      <t xml:space="preserve">del Pliego de Cláusulas Administrativas Particulares que          </t>
    </r>
  </si>
  <si>
    <r>
      <t xml:space="preserve">que se debe presentar rellenado, y con el importe a ofertar en la casilla de nombre </t>
    </r>
    <r>
      <rPr>
        <i/>
        <sz val="9"/>
        <rFont val="Arial"/>
        <family val="2"/>
      </rPr>
      <t xml:space="preserve">"Precio" </t>
    </r>
    <r>
      <rPr>
        <sz val="9"/>
        <rFont val="Arial"/>
        <family val="2"/>
      </rPr>
      <t>del Portal de licitación electrónica de MC MUTUAL .</t>
    </r>
  </si>
  <si>
    <t xml:space="preserve">Lavadora  </t>
  </si>
  <si>
    <t>Secadora</t>
  </si>
  <si>
    <t>Lavavajillas</t>
  </si>
  <si>
    <r>
      <t xml:space="preserve">Únicamente se deberán rellenar las celdas de la columna F (pintadas de gris), que se corresponderán con los precios unitarios ofertados sin IVA. </t>
    </r>
    <r>
      <rPr>
        <b/>
        <sz val="9"/>
        <rFont val="Arial"/>
        <family val="2"/>
      </rPr>
      <t>Dichos importes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</si>
</sst>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_-* #,##0.00\ [$€-C0A]_-;\-* #,##0.00\ [$€-C0A]_-;_-* &quot;-&quot;??\ [$€-C0A]_-;_-@_-"/>
  </numFmts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9900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i/>
      <sz val="9"/>
      <name val="Arial"/>
      <family val="2"/>
    </font>
    <font>
      <b/>
      <i/>
      <sz val="9"/>
      <color rgb="FF00B0F0"/>
      <name val="Arial"/>
      <family val="2"/>
    </font>
    <font>
      <i/>
      <sz val="9"/>
      <name val="Arial"/>
      <family val="2"/>
    </font>
    <font>
      <i/>
      <sz val="9"/>
      <color rgb="FF7030A0"/>
      <name val="Arial"/>
      <family val="2"/>
    </font>
    <font>
      <b/>
      <i/>
      <sz val="9"/>
      <color rgb="FF7030A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39">
    <xf numFmtId="0" fontId="0" fillId="0" borderId="0" xfId="0"/>
    <xf numFmtId="0" fontId="0" fillId="2" borderId="0" xfId="0" applyFill="1"/>
    <xf numFmtId="0" fontId="5" fillId="4" borderId="4" xfId="1" applyFont="1" applyFill="1" applyBorder="1" applyAlignment="1">
      <alignment horizontal="center" vertical="center" wrapText="1"/>
    </xf>
    <xf numFmtId="0" fontId="5" fillId="4" borderId="5" xfId="1" applyFont="1" applyFill="1" applyBorder="1" applyAlignment="1">
      <alignment horizontal="center" vertical="center" wrapText="1"/>
    </xf>
    <xf numFmtId="0" fontId="5" fillId="4" borderId="6" xfId="1" applyFont="1" applyFill="1" applyBorder="1" applyAlignment="1">
      <alignment horizontal="center" vertical="center" wrapText="1"/>
    </xf>
    <xf numFmtId="0" fontId="3" fillId="2" borderId="7" xfId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left" vertical="center" wrapText="1"/>
    </xf>
    <xf numFmtId="164" fontId="3" fillId="2" borderId="7" xfId="1" applyNumberFormat="1" applyFill="1" applyBorder="1" applyAlignment="1">
      <alignment vertical="center"/>
    </xf>
    <xf numFmtId="0" fontId="1" fillId="2" borderId="0" xfId="0" applyFont="1" applyFill="1"/>
    <xf numFmtId="0" fontId="3" fillId="2" borderId="0" xfId="1" applyFill="1" applyAlignment="1">
      <alignment horizontal="center" vertical="center"/>
    </xf>
    <xf numFmtId="0" fontId="6" fillId="2" borderId="0" xfId="1" applyFont="1" applyFill="1" applyAlignment="1">
      <alignment horizontal="left" vertical="center" wrapText="1"/>
    </xf>
    <xf numFmtId="164" fontId="3" fillId="2" borderId="0" xfId="1" applyNumberFormat="1" applyFill="1" applyAlignment="1">
      <alignment vertical="center"/>
    </xf>
    <xf numFmtId="165" fontId="3" fillId="2" borderId="9" xfId="1" applyNumberFormat="1" applyFill="1" applyBorder="1" applyAlignment="1">
      <alignment horizontal="right" vertical="center"/>
    </xf>
    <xf numFmtId="0" fontId="5" fillId="4" borderId="7" xfId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164" fontId="3" fillId="2" borderId="7" xfId="1" applyNumberFormat="1" applyFill="1" applyBorder="1" applyAlignment="1">
      <alignment horizontal="right" vertical="center"/>
    </xf>
    <xf numFmtId="0" fontId="6" fillId="2" borderId="0" xfId="1" applyFont="1" applyFill="1" applyAlignment="1">
      <alignment horizontal="center" vertical="center" wrapText="1"/>
    </xf>
    <xf numFmtId="164" fontId="3" fillId="2" borderId="0" xfId="1" applyNumberFormat="1" applyFill="1" applyAlignment="1">
      <alignment horizontal="right" vertical="center"/>
    </xf>
    <xf numFmtId="0" fontId="3" fillId="2" borderId="0" xfId="1" applyFill="1" applyAlignment="1">
      <alignment vertical="center"/>
    </xf>
    <xf numFmtId="0" fontId="3" fillId="2" borderId="0" xfId="1" applyFill="1" applyAlignment="1">
      <alignment vertical="center" wrapText="1"/>
    </xf>
    <xf numFmtId="0" fontId="7" fillId="2" borderId="0" xfId="1" applyFont="1" applyFill="1" applyAlignment="1">
      <alignment horizontal="center" vertical="center" wrapText="1"/>
    </xf>
    <xf numFmtId="165" fontId="3" fillId="2" borderId="0" xfId="1" applyNumberFormat="1" applyFill="1" applyAlignment="1">
      <alignment horizontal="right" vertical="center"/>
    </xf>
    <xf numFmtId="164" fontId="2" fillId="0" borderId="9" xfId="0" applyNumberFormat="1" applyFont="1" applyBorder="1" applyAlignment="1">
      <alignment horizontal="right"/>
    </xf>
    <xf numFmtId="165" fontId="3" fillId="2" borderId="10" xfId="1" applyNumberFormat="1" applyFill="1" applyBorder="1" applyAlignment="1">
      <alignment horizontal="right" vertical="center"/>
    </xf>
    <xf numFmtId="165" fontId="7" fillId="2" borderId="9" xfId="1" applyNumberFormat="1" applyFont="1" applyFill="1" applyBorder="1" applyAlignment="1">
      <alignment horizontal="right" vertical="center"/>
    </xf>
    <xf numFmtId="165" fontId="3" fillId="2" borderId="11" xfId="1" applyNumberFormat="1" applyFill="1" applyBorder="1" applyAlignment="1">
      <alignment horizontal="right" vertical="center"/>
    </xf>
    <xf numFmtId="0" fontId="8" fillId="2" borderId="0" xfId="0" applyFont="1" applyFill="1"/>
    <xf numFmtId="0" fontId="9" fillId="2" borderId="0" xfId="0" applyFont="1" applyFill="1"/>
    <xf numFmtId="0" fontId="10" fillId="2" borderId="0" xfId="2" applyFont="1" applyFill="1"/>
    <xf numFmtId="0" fontId="10" fillId="2" borderId="0" xfId="1" applyFont="1" applyFill="1"/>
    <xf numFmtId="164" fontId="3" fillId="5" borderId="7" xfId="1" applyNumberFormat="1" applyFill="1" applyBorder="1" applyAlignment="1" applyProtection="1">
      <alignment vertical="center"/>
      <protection locked="0"/>
    </xf>
    <xf numFmtId="164" fontId="3" fillId="5" borderId="7" xfId="1" applyNumberFormat="1" applyFill="1" applyBorder="1" applyAlignment="1" applyProtection="1">
      <alignment horizontal="right" vertical="center"/>
      <protection locked="0"/>
    </xf>
    <xf numFmtId="0" fontId="7" fillId="2" borderId="0" xfId="1" applyFont="1" applyFill="1" applyAlignment="1">
      <alignment horizontal="right" wrapText="1"/>
    </xf>
    <xf numFmtId="0" fontId="7" fillId="2" borderId="8" xfId="1" applyFont="1" applyFill="1" applyBorder="1" applyAlignment="1">
      <alignment horizontal="right" wrapText="1"/>
    </xf>
    <xf numFmtId="0" fontId="7" fillId="2" borderId="0" xfId="1" applyFont="1" applyFill="1" applyAlignment="1">
      <alignment horizontal="right" vertical="center" wrapText="1"/>
    </xf>
    <xf numFmtId="0" fontId="7" fillId="2" borderId="8" xfId="1" applyFont="1" applyFill="1" applyBorder="1" applyAlignment="1">
      <alignment horizontal="right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 wrapText="1"/>
    </xf>
    <xf numFmtId="0" fontId="3" fillId="3" borderId="3" xfId="1" applyFill="1" applyBorder="1"/>
  </cellXfs>
  <cellStyles count="3">
    <cellStyle name="Normal" xfId="0" builtinId="0"/>
    <cellStyle name="Normal 2 2" xfId="2" xr:uid="{8BED7E40-C3B5-423E-8713-440FD515DA03}"/>
    <cellStyle name="Normal 3" xfId="1" xr:uid="{5055B4A6-C2A4-46FC-A63E-A895DB86B0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AC082-A9B4-4D19-99CA-AEFD2292CB9A}">
  <dimension ref="A1:W56"/>
  <sheetViews>
    <sheetView tabSelected="1" workbookViewId="0">
      <selection activeCell="H18" sqref="H18"/>
    </sheetView>
  </sheetViews>
  <sheetFormatPr baseColWidth="10" defaultRowHeight="15" x14ac:dyDescent="0.25"/>
  <cols>
    <col min="2" max="2" width="13" customWidth="1"/>
    <col min="3" max="3" width="39" customWidth="1"/>
    <col min="5" max="6" width="13.42578125" customWidth="1"/>
    <col min="7" max="7" width="20.28515625" customWidth="1"/>
    <col min="8" max="8" width="44.42578125" customWidth="1"/>
  </cols>
  <sheetData>
    <row r="1" spans="1:23" ht="15.75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25">
      <c r="A2" s="1"/>
      <c r="B2" s="36" t="s">
        <v>0</v>
      </c>
      <c r="C2" s="37"/>
      <c r="D2" s="37"/>
      <c r="E2" s="37"/>
      <c r="F2" s="37"/>
      <c r="G2" s="38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90" x14ac:dyDescent="0.25">
      <c r="A3" s="1"/>
      <c r="B3" s="2" t="s">
        <v>1</v>
      </c>
      <c r="C3" s="3" t="s">
        <v>2</v>
      </c>
      <c r="D3" s="3" t="s">
        <v>3</v>
      </c>
      <c r="E3" s="4" t="s">
        <v>4</v>
      </c>
      <c r="F3" s="4" t="s">
        <v>5</v>
      </c>
      <c r="G3" s="3" t="s">
        <v>6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x14ac:dyDescent="0.25">
      <c r="A4" s="1"/>
      <c r="B4" s="5">
        <v>1</v>
      </c>
      <c r="C4" s="6" t="s">
        <v>7</v>
      </c>
      <c r="D4" s="5">
        <v>1</v>
      </c>
      <c r="E4" s="7">
        <v>435</v>
      </c>
      <c r="F4" s="30"/>
      <c r="G4" s="7">
        <f>ROUND(D4*F4,2)</f>
        <v>0</v>
      </c>
      <c r="H4" s="8" t="str">
        <f>IF(F4&gt;E4,"ERROR: EL PRECIO UNITARIO OFERTADO SIN IVA ES SUPERIOR AL PRECIO MÁXIMO UNITARIO SIN IVA"," ")</f>
        <v xml:space="preserve"> 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x14ac:dyDescent="0.25">
      <c r="A5" s="1"/>
      <c r="B5" s="5">
        <v>2</v>
      </c>
      <c r="C5" s="6" t="s">
        <v>8</v>
      </c>
      <c r="D5" s="5">
        <v>1</v>
      </c>
      <c r="E5" s="7">
        <v>435</v>
      </c>
      <c r="F5" s="30"/>
      <c r="G5" s="7">
        <f t="shared" ref="G5:G9" si="0">ROUND(D5*F5,2)</f>
        <v>0</v>
      </c>
      <c r="H5" s="8" t="str">
        <f t="shared" ref="H5:H12" si="1">IF(F5&gt;E5,"ERROR: EL PRECIO UNITARIO OFERTADO SIN IVA ES SUPERIOR AL PRECIO MÁXIMO UNITARIO SIN IVA"," ")</f>
        <v xml:space="preserve"> 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x14ac:dyDescent="0.25">
      <c r="A6" s="1"/>
      <c r="B6" s="5">
        <v>3</v>
      </c>
      <c r="C6" s="6" t="s">
        <v>9</v>
      </c>
      <c r="D6" s="5">
        <v>10</v>
      </c>
      <c r="E6" s="7">
        <v>395</v>
      </c>
      <c r="F6" s="30"/>
      <c r="G6" s="7">
        <f t="shared" si="0"/>
        <v>0</v>
      </c>
      <c r="H6" s="8" t="str">
        <f t="shared" si="1"/>
        <v xml:space="preserve"> 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x14ac:dyDescent="0.25">
      <c r="A7" s="1"/>
      <c r="B7" s="5">
        <v>4</v>
      </c>
      <c r="C7" s="6" t="s">
        <v>10</v>
      </c>
      <c r="D7" s="5">
        <v>1</v>
      </c>
      <c r="E7" s="7">
        <v>455</v>
      </c>
      <c r="F7" s="30"/>
      <c r="G7" s="7">
        <f t="shared" si="0"/>
        <v>0</v>
      </c>
      <c r="H7" s="8" t="str">
        <f t="shared" si="1"/>
        <v xml:space="preserve"> 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x14ac:dyDescent="0.25">
      <c r="A8" s="1"/>
      <c r="B8" s="5">
        <v>5</v>
      </c>
      <c r="C8" s="6" t="s">
        <v>11</v>
      </c>
      <c r="D8" s="5">
        <v>1</v>
      </c>
      <c r="E8" s="7">
        <v>112</v>
      </c>
      <c r="F8" s="30"/>
      <c r="G8" s="7">
        <f t="shared" si="0"/>
        <v>0</v>
      </c>
      <c r="H8" s="8" t="str">
        <f t="shared" si="1"/>
        <v xml:space="preserve"> 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x14ac:dyDescent="0.25">
      <c r="A9" s="1"/>
      <c r="B9" s="5">
        <v>6</v>
      </c>
      <c r="C9" s="6" t="s">
        <v>12</v>
      </c>
      <c r="D9" s="5">
        <v>10</v>
      </c>
      <c r="E9" s="7">
        <v>150</v>
      </c>
      <c r="F9" s="30"/>
      <c r="G9" s="7">
        <f t="shared" si="0"/>
        <v>0</v>
      </c>
      <c r="H9" s="8" t="str">
        <f t="shared" si="1"/>
        <v xml:space="preserve"> 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x14ac:dyDescent="0.25">
      <c r="A10" s="1"/>
      <c r="B10" s="5">
        <v>7</v>
      </c>
      <c r="C10" s="6" t="s">
        <v>13</v>
      </c>
      <c r="D10" s="5">
        <v>1</v>
      </c>
      <c r="E10" s="7">
        <v>699</v>
      </c>
      <c r="F10" s="30"/>
      <c r="G10" s="7">
        <f>ROUND(D10*F10,2)</f>
        <v>0</v>
      </c>
      <c r="H10" s="8" t="str">
        <f t="shared" si="1"/>
        <v xml:space="preserve"> 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x14ac:dyDescent="0.25">
      <c r="A11" s="1"/>
      <c r="B11" s="14">
        <v>8</v>
      </c>
      <c r="C11" s="6" t="s">
        <v>30</v>
      </c>
      <c r="D11" s="5">
        <v>1</v>
      </c>
      <c r="E11" s="7">
        <v>366</v>
      </c>
      <c r="F11" s="30"/>
      <c r="G11" s="7">
        <f t="shared" ref="G11:G13" si="2">ROUND(D11*F11,2)</f>
        <v>0</v>
      </c>
      <c r="H11" s="8" t="str">
        <f t="shared" si="1"/>
        <v xml:space="preserve"> 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x14ac:dyDescent="0.25">
      <c r="A12" s="1"/>
      <c r="B12" s="14">
        <v>9</v>
      </c>
      <c r="C12" s="6" t="s">
        <v>31</v>
      </c>
      <c r="D12" s="5">
        <v>1</v>
      </c>
      <c r="E12" s="7">
        <v>504</v>
      </c>
      <c r="F12" s="30"/>
      <c r="G12" s="7">
        <f t="shared" si="2"/>
        <v>0</v>
      </c>
      <c r="H12" s="8" t="str">
        <f t="shared" si="1"/>
        <v xml:space="preserve"> 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x14ac:dyDescent="0.25">
      <c r="A13" s="1"/>
      <c r="B13" s="14">
        <v>10</v>
      </c>
      <c r="C13" s="6" t="s">
        <v>32</v>
      </c>
      <c r="D13" s="5">
        <v>1</v>
      </c>
      <c r="E13" s="7">
        <v>450</v>
      </c>
      <c r="F13" s="30"/>
      <c r="G13" s="7">
        <f t="shared" si="2"/>
        <v>0</v>
      </c>
      <c r="H13" s="8" t="str">
        <f>IF(F10&gt;E10,"ERROR: EL PRECIO UNITARIO OFERTADO SIN IVA ES SUPERIOR AL PRECIO MÁXIMO UNITARIO SIN IVA"," ")</f>
        <v xml:space="preserve"> 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5.25" customHeight="1" thickBot="1" x14ac:dyDescent="0.3">
      <c r="A14" s="1"/>
      <c r="B14" s="9"/>
      <c r="C14" s="10"/>
      <c r="D14" s="9"/>
      <c r="E14" s="11"/>
      <c r="F14" s="11"/>
      <c r="G14" s="1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.75" customHeight="1" thickBot="1" x14ac:dyDescent="0.3">
      <c r="A15" s="1"/>
      <c r="C15" s="32" t="s">
        <v>14</v>
      </c>
      <c r="D15" s="32"/>
      <c r="E15" s="32"/>
      <c r="F15" s="33"/>
      <c r="G15" s="12">
        <f>ROUND(SUM(G4:G13),2)</f>
        <v>0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.75" thickBot="1" x14ac:dyDescent="0.3">
      <c r="A16" s="1"/>
      <c r="B16" s="9"/>
      <c r="C16" s="10"/>
      <c r="D16" s="9"/>
      <c r="E16" s="11"/>
      <c r="F16" s="11"/>
      <c r="G16" s="1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x14ac:dyDescent="0.25">
      <c r="A17" s="1"/>
      <c r="B17" s="36" t="s">
        <v>15</v>
      </c>
      <c r="C17" s="37"/>
      <c r="D17" s="37"/>
      <c r="E17" s="37"/>
      <c r="F17" s="37"/>
      <c r="G17" s="38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90" x14ac:dyDescent="0.25">
      <c r="A18" s="1"/>
      <c r="B18" s="2" t="s">
        <v>1</v>
      </c>
      <c r="C18" s="3" t="s">
        <v>2</v>
      </c>
      <c r="D18" s="3" t="s">
        <v>3</v>
      </c>
      <c r="E18" s="4" t="s">
        <v>4</v>
      </c>
      <c r="F18" s="4" t="s">
        <v>5</v>
      </c>
      <c r="G18" s="13" t="s">
        <v>6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25">
      <c r="A19" s="1"/>
      <c r="B19" s="14">
        <v>8</v>
      </c>
      <c r="C19" s="6" t="s">
        <v>16</v>
      </c>
      <c r="D19" s="5">
        <v>5</v>
      </c>
      <c r="E19" s="15">
        <v>50</v>
      </c>
      <c r="F19" s="31"/>
      <c r="G19" s="7">
        <f>ROUND(D19*F19,2)</f>
        <v>0</v>
      </c>
      <c r="H19" s="1" t="str">
        <f>IF(F19&gt;E19,"ERROR: EL PRECIO UNITARIO OFERTADO SIN IVA ES SUPERIOR AL PRECIO MÁXIMO UNITARIO SIN IVA"," ")</f>
        <v xml:space="preserve"> 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.75" thickBot="1" x14ac:dyDescent="0.3">
      <c r="A20" s="1"/>
      <c r="B20" s="16"/>
      <c r="C20" s="10"/>
      <c r="D20" s="9"/>
      <c r="E20" s="17"/>
      <c r="F20" s="17"/>
      <c r="G20" s="1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.75" customHeight="1" thickBot="1" x14ac:dyDescent="0.3">
      <c r="A21" s="1"/>
      <c r="B21" s="18"/>
      <c r="C21" s="34" t="s">
        <v>17</v>
      </c>
      <c r="D21" s="34"/>
      <c r="E21" s="34"/>
      <c r="F21" s="35"/>
      <c r="G21" s="12">
        <f>G19</f>
        <v>0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thickBot="1" x14ac:dyDescent="0.3">
      <c r="A22" s="1"/>
      <c r="B22" s="18"/>
      <c r="C22" s="18"/>
      <c r="D22" s="19"/>
      <c r="E22" s="20"/>
      <c r="F22" s="20"/>
      <c r="G22" s="2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21.75" customHeight="1" thickBot="1" x14ac:dyDescent="0.3">
      <c r="A23" s="1"/>
      <c r="B23" s="34" t="s">
        <v>18</v>
      </c>
      <c r="C23" s="34"/>
      <c r="D23" s="34"/>
      <c r="E23" s="34"/>
      <c r="F23" s="35"/>
      <c r="G23" s="22">
        <v>2000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thickBot="1" x14ac:dyDescent="0.3">
      <c r="A24" s="1"/>
      <c r="B24" s="18"/>
      <c r="C24" s="18"/>
      <c r="D24" s="19"/>
      <c r="E24" s="20"/>
      <c r="F24" s="20"/>
      <c r="G24" s="23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customHeight="1" thickBot="1" x14ac:dyDescent="0.3">
      <c r="A25" s="1"/>
      <c r="B25" s="18"/>
      <c r="C25" s="34" t="s">
        <v>19</v>
      </c>
      <c r="D25" s="34"/>
      <c r="E25" s="34"/>
      <c r="F25" s="35"/>
      <c r="G25" s="24">
        <f>SUM(G15,G21,G23)</f>
        <v>2000</v>
      </c>
      <c r="H25" s="8" t="str">
        <f>IF(G25&gt;11156,"ERROR: EL TOTAL OFERTADO (SIN IVA) (a+b+c) ES SUPERIOR AL PERMITIDO DE 11.156,00 €","")</f>
        <v/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thickBot="1" x14ac:dyDescent="0.3">
      <c r="A26" s="1"/>
      <c r="B26" s="18"/>
      <c r="C26" s="18"/>
      <c r="D26" s="19"/>
      <c r="E26" s="20"/>
      <c r="F26" s="20"/>
      <c r="G26" s="25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thickBot="1" x14ac:dyDescent="0.3">
      <c r="A27" s="1"/>
      <c r="B27" s="18"/>
      <c r="C27" s="18"/>
      <c r="D27" s="32" t="s">
        <v>20</v>
      </c>
      <c r="E27" s="32"/>
      <c r="F27" s="33"/>
      <c r="G27" s="12">
        <f>ROUND(G25*0.21,2)</f>
        <v>420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thickBot="1" x14ac:dyDescent="0.3">
      <c r="A28" s="1"/>
      <c r="B28" s="18"/>
      <c r="C28" s="18"/>
      <c r="D28" s="19"/>
      <c r="E28" s="20"/>
      <c r="F28" s="20"/>
      <c r="G28" s="25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customHeight="1" thickBot="1" x14ac:dyDescent="0.3">
      <c r="A29" s="1"/>
      <c r="B29" s="18"/>
      <c r="C29" s="34" t="s">
        <v>21</v>
      </c>
      <c r="D29" s="34"/>
      <c r="E29" s="34"/>
      <c r="F29" s="35"/>
      <c r="G29" s="24">
        <f>SUM(G25,G27)</f>
        <v>2420</v>
      </c>
      <c r="H29" s="8" t="str">
        <f>IF(G29&gt;13498.76,"ERROR: EL TOTAL OFERTADO (IVA INCLUIDO) ES SUPERIOR AL PERMITIDO DE 13.498,76 €","")</f>
        <v/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25">
      <c r="A35" s="1"/>
      <c r="B35" s="26" t="s">
        <v>22</v>
      </c>
      <c r="C35" s="27"/>
      <c r="D35" s="27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x14ac:dyDescent="0.25">
      <c r="A36" s="1"/>
      <c r="B36" s="1"/>
      <c r="C36" s="27"/>
      <c r="D36" s="27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x14ac:dyDescent="0.25">
      <c r="A37" s="1"/>
      <c r="B37" s="28" t="s">
        <v>33</v>
      </c>
      <c r="C37" s="28"/>
      <c r="D37" s="28"/>
      <c r="E37" s="28"/>
      <c r="F37" s="28"/>
      <c r="G37" s="28"/>
      <c r="H37" s="28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x14ac:dyDescent="0.25">
      <c r="A38" s="1"/>
      <c r="B38" s="28" t="s">
        <v>23</v>
      </c>
      <c r="C38" s="28"/>
      <c r="D38" s="28"/>
      <c r="E38" s="28"/>
      <c r="F38" s="28"/>
      <c r="G38" s="28"/>
      <c r="H38" s="28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x14ac:dyDescent="0.25">
      <c r="A39" s="1"/>
      <c r="B39" s="28"/>
      <c r="C39" s="28"/>
      <c r="D39" s="28"/>
      <c r="E39" s="28"/>
      <c r="F39" s="28"/>
      <c r="G39" s="28"/>
      <c r="H39" s="28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x14ac:dyDescent="0.25">
      <c r="A40" s="1"/>
      <c r="B40" s="28" t="s">
        <v>24</v>
      </c>
      <c r="C40" s="28"/>
      <c r="D40" s="28"/>
      <c r="E40" s="28"/>
      <c r="F40" s="28"/>
      <c r="G40" s="28"/>
      <c r="H40" s="28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x14ac:dyDescent="0.25">
      <c r="A41" s="1"/>
      <c r="B41" s="28" t="s">
        <v>25</v>
      </c>
      <c r="C41" s="28"/>
      <c r="D41" s="28"/>
      <c r="E41" s="28"/>
      <c r="F41" s="28"/>
      <c r="G41" s="28"/>
      <c r="H41" s="28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x14ac:dyDescent="0.25">
      <c r="A42" s="1"/>
      <c r="B42" s="28" t="s">
        <v>26</v>
      </c>
      <c r="C42" s="28"/>
      <c r="D42" s="28"/>
      <c r="E42" s="28"/>
      <c r="F42" s="28"/>
      <c r="G42" s="28"/>
      <c r="H42" s="28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x14ac:dyDescent="0.25">
      <c r="A43" s="1"/>
      <c r="B43" s="28"/>
      <c r="C43" s="28"/>
      <c r="D43" s="28"/>
      <c r="E43" s="28"/>
      <c r="F43" s="28"/>
      <c r="G43" s="28"/>
      <c r="H43" s="28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x14ac:dyDescent="0.25">
      <c r="A44" s="1"/>
      <c r="B44" s="28" t="s">
        <v>27</v>
      </c>
      <c r="C44" s="29"/>
      <c r="D44" s="29"/>
      <c r="E44" s="29"/>
      <c r="F44" s="29"/>
      <c r="G44" s="29"/>
      <c r="H44" s="29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x14ac:dyDescent="0.25">
      <c r="A45" s="1"/>
      <c r="B45" s="28" t="s">
        <v>28</v>
      </c>
      <c r="C45" s="29"/>
      <c r="D45" s="29"/>
      <c r="E45" s="29"/>
      <c r="F45" s="29"/>
      <c r="G45" s="29"/>
      <c r="H45" s="29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x14ac:dyDescent="0.25">
      <c r="A46" s="1"/>
      <c r="B46" s="28" t="s">
        <v>29</v>
      </c>
      <c r="C46" s="29"/>
      <c r="D46" s="29"/>
      <c r="E46" s="29"/>
      <c r="F46" s="29"/>
      <c r="G46" s="29"/>
      <c r="H46" s="29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x14ac:dyDescent="0.2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x14ac:dyDescent="0.25">
      <c r="B56" s="1"/>
      <c r="C56" s="1"/>
      <c r="D56" s="1"/>
      <c r="E56" s="1"/>
      <c r="F56" s="1"/>
      <c r="G56" s="1"/>
    </row>
  </sheetData>
  <sheetProtection algorithmName="SHA-512" hashValue="irzaWrl2KTRukMrWlC/kwfgMChujMKCDK3wDXBPCDuJuSc2HjrDQ9Ga0CQNhz7pOaMvPQX5mGDL2xdbJPddHUw==" saltValue="aGH+W6bRpt1WZPWRhcs6rQ==" spinCount="100000" sheet="1" objects="1" scenarios="1"/>
  <mergeCells count="8">
    <mergeCell ref="D27:F27"/>
    <mergeCell ref="C29:F29"/>
    <mergeCell ref="B2:G2"/>
    <mergeCell ref="C15:F15"/>
    <mergeCell ref="B17:G17"/>
    <mergeCell ref="C21:F21"/>
    <mergeCell ref="B23:F23"/>
    <mergeCell ref="C25:F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Detalle 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DSM0002</dc:creator>
  <cp:lastModifiedBy>DSM0002</cp:lastModifiedBy>
  <dcterms:created xsi:type="dcterms:W3CDTF">2025-07-08T10:33:36Z</dcterms:created>
  <dcterms:modified xsi:type="dcterms:W3CDTF">2025-07-14T09:36:05Z</dcterms:modified>
</cp:coreProperties>
</file>