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DIVISIONES\O-RG-CONTRATACION_COMPRAS\LICITACIONES 2026\SERVICIOS POSTALES REGISTRADOS (+900.000 €)\01-BPM\02- Resto doc env DGOSS (env a Laura Michelle 27-abr-2026)\"/>
    </mc:Choice>
  </mc:AlternateContent>
  <xr:revisionPtr revIDLastSave="0" documentId="13_ncr:1_{60314464-A689-466B-B511-5F5CD1D1035B}" xr6:coauthVersionLast="47" xr6:coauthVersionMax="47" xr10:uidLastSave="{00000000-0000-0000-0000-000000000000}"/>
  <workbookProtection workbookAlgorithmName="SHA-512" workbookHashValue="MR3c7f5PrlOE39d514MAlbVgzRLqxuumXQTCW5cp+18nIauxgo6B8H/h0CbtXmnISEKcGMPP20mZfdMCe6OqUg==" workbookSaltValue="L6Fz3wFqfwuzNg203SKNYg==" workbookSpinCount="100000" lockStructure="1"/>
  <bookViews>
    <workbookView xWindow="-120" yWindow="-120" windowWidth="29040" windowHeight="15840" xr2:uid="{00000000-000D-0000-FFFF-FFFF00000000}"/>
  </bookViews>
  <sheets>
    <sheet name="Válida Detalle Of. econ. DGOSS" sheetId="6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2" i="63" l="1"/>
  <c r="H81" i="63"/>
  <c r="H74" i="63"/>
  <c r="H73" i="63"/>
  <c r="E69" i="63"/>
  <c r="H68" i="63"/>
  <c r="H67" i="63"/>
  <c r="H66" i="63"/>
  <c r="H65" i="63"/>
  <c r="H64" i="63"/>
  <c r="H63" i="63"/>
  <c r="E58" i="63"/>
  <c r="H57" i="63"/>
  <c r="H56" i="63"/>
  <c r="H55" i="63"/>
  <c r="H54" i="63"/>
  <c r="H53" i="63"/>
  <c r="H52" i="63"/>
  <c r="E47" i="63"/>
  <c r="E45" i="63"/>
  <c r="E44" i="63"/>
  <c r="H43" i="63"/>
  <c r="H42" i="63"/>
  <c r="H41" i="63"/>
  <c r="H40" i="63"/>
  <c r="H39" i="63"/>
  <c r="H38" i="63"/>
  <c r="H37" i="63"/>
  <c r="H36" i="63"/>
  <c r="E31" i="63"/>
  <c r="E29" i="63"/>
  <c r="E28" i="63"/>
  <c r="E30" i="63" s="1"/>
  <c r="H27" i="63"/>
  <c r="H26" i="63"/>
  <c r="H25" i="63"/>
  <c r="H24" i="63"/>
  <c r="H23" i="63"/>
  <c r="H22" i="63"/>
  <c r="H21" i="63"/>
  <c r="H20" i="63"/>
  <c r="E15" i="63"/>
  <c r="E13" i="63"/>
  <c r="E12" i="63"/>
  <c r="H11" i="63"/>
  <c r="H10" i="63"/>
  <c r="H9" i="63"/>
  <c r="H8" i="63"/>
  <c r="H7" i="63"/>
  <c r="H6" i="63"/>
  <c r="H5" i="63"/>
  <c r="H4" i="63"/>
  <c r="H15" i="63" l="1"/>
  <c r="H44" i="63"/>
  <c r="I89" i="63"/>
  <c r="H30" i="63"/>
  <c r="H13" i="63"/>
  <c r="H47" i="63"/>
  <c r="H58" i="63"/>
  <c r="H59" i="63" s="1"/>
  <c r="H45" i="63"/>
  <c r="H82" i="63"/>
  <c r="H83" i="63" s="1"/>
  <c r="H29" i="63"/>
  <c r="H12" i="63"/>
  <c r="H31" i="63"/>
  <c r="H28" i="63"/>
  <c r="E14" i="63"/>
  <c r="H14" i="63" s="1"/>
  <c r="H75" i="63"/>
  <c r="H78" i="63" s="1"/>
  <c r="H69" i="63"/>
  <c r="H70" i="63" s="1"/>
  <c r="H85" i="63"/>
  <c r="E46" i="63"/>
  <c r="H46" i="63" s="1"/>
  <c r="H32" i="63" l="1"/>
  <c r="H16" i="63"/>
  <c r="H87" i="63"/>
  <c r="H89" i="63" s="1"/>
  <c r="H48" i="63"/>
  <c r="H91" i="63" l="1"/>
  <c r="H93" i="63" s="1"/>
</calcChain>
</file>

<file path=xl/sharedStrings.xml><?xml version="1.0" encoding="utf-8"?>
<sst xmlns="http://schemas.openxmlformats.org/spreadsheetml/2006/main" count="148" uniqueCount="64">
  <si>
    <t>Local</t>
  </si>
  <si>
    <t>Producto/Servicio</t>
  </si>
  <si>
    <t>Tramos de peso</t>
  </si>
  <si>
    <t>Previsión nº de envíos 1 año contrato</t>
  </si>
  <si>
    <r>
      <t>Precio unitario</t>
    </r>
    <r>
      <rPr>
        <b/>
        <sz val="11"/>
        <color rgb="FF0070C0"/>
        <rFont val="Calibri"/>
        <family val="2"/>
        <scheme val="minor"/>
      </rPr>
      <t xml:space="preserve"> ofertado</t>
    </r>
    <r>
      <rPr>
        <b/>
        <sz val="11"/>
        <color rgb="FFFF0000"/>
        <rFont val="Calibri"/>
        <family val="2"/>
        <scheme val="minor"/>
      </rPr>
      <t xml:space="preserve">       </t>
    </r>
    <r>
      <rPr>
        <b/>
        <sz val="11"/>
        <color theme="1"/>
        <rFont val="Calibri"/>
        <family val="2"/>
        <scheme val="minor"/>
      </rPr>
      <t>(IVA no incluido)</t>
    </r>
  </si>
  <si>
    <t>IVA (%)</t>
  </si>
  <si>
    <t>A)</t>
  </si>
  <si>
    <t>hasta 20 gr. Normalizada</t>
  </si>
  <si>
    <t>21 gr - 50 gr (hasta 20 gr. sin normalizar)</t>
  </si>
  <si>
    <t>51 gr - 100 gr</t>
  </si>
  <si>
    <t>101 gr - 500 gr</t>
  </si>
  <si>
    <t>501 gr - 1000 gr</t>
  </si>
  <si>
    <t>1001 gr - 2000 gr</t>
  </si>
  <si>
    <t>A) TOTAL CARTAS DESTINO LOCAL (IVA no incluido)</t>
  </si>
  <si>
    <t xml:space="preserve">Destino 1:  capitales de provincia, y poblaciones de + 50.000 habitantes </t>
  </si>
  <si>
    <t>B)</t>
  </si>
  <si>
    <t>B) TOTAL CARTAS DESTINO CAPITALES DE PROVINCIA Y POBLACIONES DE + 50.000 HABITANTES (IVA no incluido)</t>
  </si>
  <si>
    <t>Destino 2: Resto de destinos</t>
  </si>
  <si>
    <t>C)</t>
  </si>
  <si>
    <t>C) TOTAL CARTAS RESTO DE DESTINOS (IVA no incluido)</t>
  </si>
  <si>
    <t>EUROPA</t>
  </si>
  <si>
    <t>D)</t>
  </si>
  <si>
    <t>RESTO DE PAISES</t>
  </si>
  <si>
    <t>E)</t>
  </si>
  <si>
    <t>E) TOTAL CARTAS RESTO PAISES (IVA no incluido)</t>
  </si>
  <si>
    <t>F)</t>
  </si>
  <si>
    <t>G)</t>
  </si>
  <si>
    <t>H)</t>
  </si>
  <si>
    <t>Manipulación de envios</t>
  </si>
  <si>
    <t>Por cada página adicional</t>
  </si>
  <si>
    <r>
      <t xml:space="preserve">TOTAL OFERTA ECONÓMICA (IVA no incluido) </t>
    </r>
    <r>
      <rPr>
        <b/>
        <sz val="8"/>
        <color rgb="FF0070C0"/>
        <rFont val="Calibri"/>
        <family val="2"/>
        <scheme val="minor"/>
      </rPr>
      <t xml:space="preserve"> (todos los productos)</t>
    </r>
  </si>
  <si>
    <r>
      <t xml:space="preserve">IVA 21% </t>
    </r>
    <r>
      <rPr>
        <b/>
        <i/>
        <sz val="11"/>
        <color rgb="FFFF0000"/>
        <rFont val="Calibri"/>
        <family val="2"/>
        <scheme val="minor"/>
      </rPr>
      <t xml:space="preserve"> </t>
    </r>
    <r>
      <rPr>
        <b/>
        <i/>
        <sz val="8"/>
        <color rgb="FFFF0000"/>
        <rFont val="Calibri"/>
        <family val="2"/>
        <scheme val="minor"/>
      </rPr>
      <t>(Únicamente aplicable a los productos con IVA 21%)</t>
    </r>
  </si>
  <si>
    <r>
      <t xml:space="preserve">TOTAL OFERTA ECONÓMICA (IVA incluido) </t>
    </r>
    <r>
      <rPr>
        <b/>
        <sz val="9"/>
        <color rgb="FF0070C0"/>
        <rFont val="Calibri"/>
        <family val="2"/>
        <scheme val="minor"/>
      </rPr>
      <t/>
    </r>
  </si>
  <si>
    <r>
      <t xml:space="preserve">IMPORTE ANUAL                              (IVA no incluido) </t>
    </r>
    <r>
      <rPr>
        <b/>
        <sz val="8"/>
        <rFont val="Calibri"/>
        <family val="2"/>
        <scheme val="minor"/>
      </rPr>
      <t xml:space="preserve">(Previsión nº de envíos 1 año contrato *  Precio unitario ofertado (IVA no incluido))       </t>
    </r>
    <r>
      <rPr>
        <b/>
        <sz val="11"/>
        <rFont val="Calibri"/>
        <family val="2"/>
        <scheme val="minor"/>
      </rPr>
      <t xml:space="preserve">                </t>
    </r>
  </si>
  <si>
    <t xml:space="preserve">Carta Certificada </t>
  </si>
  <si>
    <t>Envios con acuerdos Especiales, a estos se trendrían que añadir los valores añadidos correspondientes</t>
  </si>
  <si>
    <t>Valores añadidos</t>
  </si>
  <si>
    <t>Aviso de recibo</t>
  </si>
  <si>
    <t>Gestión de entrega</t>
  </si>
  <si>
    <t>Prueba de entrega electrónica</t>
  </si>
  <si>
    <t>Retorno</t>
  </si>
  <si>
    <t>Carta Certificada</t>
  </si>
  <si>
    <t>hasta 1000 gr</t>
  </si>
  <si>
    <t>valores añadidos</t>
  </si>
  <si>
    <t>D) TOTAL CARTAS EUROPA (IVA no incluido)</t>
  </si>
  <si>
    <t>Nº de centros</t>
  </si>
  <si>
    <t>Servicios añadidos</t>
  </si>
  <si>
    <t>recogida de correspondencia 2 días semana</t>
  </si>
  <si>
    <t>recogida de correspondencia diaria</t>
  </si>
  <si>
    <t>F) TOTAL RECOGIDA CORRESPONDENCIA (IVA no incluido)</t>
  </si>
  <si>
    <t xml:space="preserve">IMPORTE  ANUAL                               (IVA no incluido)  </t>
  </si>
  <si>
    <t>Posibilidad incremento de  oficinas con recogida de correspondencia (aprox. 1% s/ presupuesto)</t>
  </si>
  <si>
    <t>Impresión carta A4, incluye papel blanco y ensobrado  automátivo en sobre americano de doble ventana</t>
  </si>
  <si>
    <t>H) TOTAL GESTIÓN PLATAFORMA MULTICANAL (IVA no incluido)</t>
  </si>
  <si>
    <t>Precio unitario máximo                 (IVA no incluido)</t>
  </si>
  <si>
    <t>Precio máximo mensual por centro                (IVA no incluido)</t>
  </si>
  <si>
    <r>
      <t>Precio mensual</t>
    </r>
    <r>
      <rPr>
        <b/>
        <sz val="11"/>
        <color rgb="FF0070C0"/>
        <rFont val="Calibri"/>
        <family val="2"/>
        <scheme val="minor"/>
      </rPr>
      <t xml:space="preserve"> ofertado </t>
    </r>
    <r>
      <rPr>
        <b/>
        <sz val="11"/>
        <color theme="1"/>
        <rFont val="Calibri"/>
        <family val="2"/>
        <scheme val="minor"/>
      </rPr>
      <t>por centro</t>
    </r>
    <r>
      <rPr>
        <b/>
        <sz val="11"/>
        <color rgb="FFFF0000"/>
        <rFont val="Calibri"/>
        <family val="2"/>
        <scheme val="minor"/>
      </rPr>
      <t xml:space="preserve">       </t>
    </r>
    <r>
      <rPr>
        <b/>
        <sz val="11"/>
        <color theme="1"/>
        <rFont val="Calibri"/>
        <family val="2"/>
        <scheme val="minor"/>
      </rPr>
      <t>(IVA no incluido)</t>
    </r>
  </si>
  <si>
    <r>
      <t xml:space="preserve">IMPORTE ANUAL                              (IVA no incluido) </t>
    </r>
    <r>
      <rPr>
        <b/>
        <sz val="8"/>
        <rFont val="Calibri"/>
        <family val="2"/>
        <scheme val="minor"/>
      </rPr>
      <t xml:space="preserve">(nº de centros *  Precio mensual ofertado por centro (IVA no incluido))       </t>
    </r>
    <r>
      <rPr>
        <b/>
        <sz val="11"/>
        <rFont val="Calibri"/>
        <family val="2"/>
        <scheme val="minor"/>
      </rPr>
      <t xml:space="preserve">                </t>
    </r>
  </si>
  <si>
    <r>
      <t xml:space="preserve">OFERTA ECONÓMICA (IVA no incluido)  </t>
    </r>
    <r>
      <rPr>
        <b/>
        <i/>
        <sz val="9"/>
        <color rgb="FF0070C0"/>
        <rFont val="Calibri"/>
        <family val="2"/>
        <scheme val="minor"/>
      </rPr>
      <t>(sólo productos IVA 0%)</t>
    </r>
  </si>
  <si>
    <r>
      <t xml:space="preserve">OFERTA ECONÓMICA (IVA no incluido)  </t>
    </r>
    <r>
      <rPr>
        <b/>
        <i/>
        <sz val="9"/>
        <color rgb="FF0070C0"/>
        <rFont val="Calibri"/>
        <family val="2"/>
        <scheme val="minor"/>
      </rPr>
      <t>(sólo productos IVA 21%)</t>
    </r>
  </si>
  <si>
    <r>
      <t xml:space="preserve">Se deberá presentar oferta a todos los productos / servicios. </t>
    </r>
    <r>
      <rPr>
        <b/>
        <u/>
        <sz val="10"/>
        <color theme="1"/>
        <rFont val="Arial"/>
        <family val="2"/>
      </rPr>
      <t>En caso contrario la oferta será RECHAZADA</t>
    </r>
    <r>
      <rPr>
        <b/>
        <sz val="10"/>
        <color theme="1"/>
        <rFont val="Arial"/>
        <family val="2"/>
      </rPr>
      <t>.</t>
    </r>
  </si>
  <si>
    <r>
      <rPr>
        <b/>
        <sz val="10"/>
        <color theme="1"/>
        <rFont val="Arial"/>
        <family val="2"/>
      </rPr>
      <t>Únicamente se deberán rellenar las celdas de la columna "G"</t>
    </r>
    <r>
      <rPr>
        <sz val="10"/>
        <color theme="1"/>
        <rFont val="Arial"/>
        <family val="2"/>
      </rPr>
      <t>, que se corresponderán con el precio unitario ofertado de cada servicio (IVA no incluido)</t>
    </r>
    <r>
      <rPr>
        <b/>
        <sz val="10"/>
        <color theme="1"/>
        <rFont val="Arial"/>
        <family val="2"/>
      </rPr>
      <t>. El resto de celdas se rellenarán automáticamente.</t>
    </r>
    <r>
      <rPr>
        <sz val="10"/>
        <color theme="1"/>
        <rFont val="Arial"/>
        <family val="2"/>
      </rPr>
      <t xml:space="preserve"> </t>
    </r>
    <r>
      <rPr>
        <b/>
        <sz val="10"/>
        <color theme="1"/>
        <rFont val="Arial"/>
        <family val="2"/>
      </rPr>
      <t>Los importes ofertados deberán tener un máximo de dos posiciones decimales y en ningún caso podrán superar el precio unitario máximo permitido (IVA no incluido) indicado en la columna "F".</t>
    </r>
    <r>
      <rPr>
        <sz val="10"/>
        <color theme="1"/>
        <rFont val="Arial"/>
        <family val="2"/>
      </rPr>
      <t xml:space="preserve"> </t>
    </r>
    <r>
      <rPr>
        <b/>
        <u/>
        <sz val="10"/>
        <color theme="1"/>
        <rFont val="Arial"/>
        <family val="2"/>
      </rPr>
      <t>En caso de ofertar precios unitarios superiores a los máximos permitidos, la oferta será RECHAZADA</t>
    </r>
    <r>
      <rPr>
        <b/>
        <sz val="10"/>
        <color theme="1"/>
        <rFont val="Arial"/>
        <family val="2"/>
      </rPr>
      <t>.</t>
    </r>
  </si>
  <si>
    <r>
      <t xml:space="preserve">El importe resultante de las casillas </t>
    </r>
    <r>
      <rPr>
        <b/>
        <sz val="11"/>
        <color theme="1"/>
        <rFont val="Calibri"/>
        <family val="2"/>
        <scheme val="minor"/>
      </rPr>
      <t>“OFERTA ECONÓMICA (IVA NO INCLUIDO)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0070C0"/>
        <rFont val="Calibri"/>
        <family val="2"/>
        <scheme val="minor"/>
      </rPr>
      <t>(sólo productos IVA 0%)</t>
    </r>
    <r>
      <rPr>
        <b/>
        <sz val="11"/>
        <color theme="1"/>
        <rFont val="Calibri"/>
        <family val="2"/>
        <scheme val="minor"/>
      </rPr>
      <t>”</t>
    </r>
    <r>
      <rPr>
        <sz val="11"/>
        <color theme="1"/>
        <rFont val="Calibri"/>
        <family val="2"/>
        <scheme val="minor"/>
      </rPr>
      <t xml:space="preserve">  y </t>
    </r>
    <r>
      <rPr>
        <b/>
        <sz val="11"/>
        <color theme="1"/>
        <rFont val="Calibri"/>
        <family val="2"/>
        <scheme val="minor"/>
      </rPr>
      <t>“OFERTA ECONÓMICA (IVA NO INCLUIDO)</t>
    </r>
    <r>
      <rPr>
        <b/>
        <sz val="11"/>
        <color rgb="FF0070C0"/>
        <rFont val="Calibri"/>
        <family val="2"/>
        <scheme val="minor"/>
      </rPr>
      <t xml:space="preserve"> (sólo productos IVA 21%)</t>
    </r>
    <r>
      <rPr>
        <b/>
        <sz val="11"/>
        <color theme="1"/>
        <rFont val="Calibri"/>
        <family val="2"/>
        <scheme val="minor"/>
      </rPr>
      <t>”</t>
    </r>
    <r>
      <rPr>
        <sz val="11"/>
        <color theme="1"/>
        <rFont val="Calibri"/>
        <family val="2"/>
        <scheme val="minor"/>
      </rPr>
      <t xml:space="preserve"> de la presente tabla, </t>
    </r>
    <r>
      <rPr>
        <b/>
        <i/>
        <sz val="11"/>
        <color theme="1"/>
        <rFont val="Calibri"/>
        <family val="2"/>
        <scheme val="minor"/>
      </rPr>
      <t xml:space="preserve">se deberán corresponder con los importes ofertados introducidos en los apartados del mismo nombre del </t>
    </r>
    <r>
      <rPr>
        <b/>
        <i/>
        <sz val="11"/>
        <color rgb="FF0070C0"/>
        <rFont val="Calibri"/>
        <family val="2"/>
        <scheme val="minor"/>
      </rPr>
      <t>"Formulario de Oferta Económica (Sobre electrónico C)"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theme="1"/>
        <rFont val="Calibri"/>
        <family val="2"/>
        <scheme val="minor"/>
      </rPr>
      <t>del Pliego de Cláusulas Administrativas Particulares que se debe presentar rellenado y con los importes a ofertar en las casillas del Portal de licitación electrónica de MC MUTUAL .</t>
    </r>
  </si>
  <si>
    <r>
      <t xml:space="preserve">Asimismo, el importe resultante de las casillas </t>
    </r>
    <r>
      <rPr>
        <b/>
        <sz val="11"/>
        <color theme="1"/>
        <rFont val="Calibri"/>
        <family val="2"/>
        <scheme val="minor"/>
      </rPr>
      <t xml:space="preserve">“TOTAL OFERTA ECONÓMICA (IVA NO INCLUIDO) </t>
    </r>
    <r>
      <rPr>
        <b/>
        <sz val="11"/>
        <color rgb="FF0070C0"/>
        <rFont val="Calibri"/>
        <family val="2"/>
        <scheme val="minor"/>
      </rPr>
      <t>(todos los productos)</t>
    </r>
    <r>
      <rPr>
        <b/>
        <sz val="11"/>
        <color theme="1"/>
        <rFont val="Calibri"/>
        <family val="2"/>
        <scheme val="minor"/>
      </rPr>
      <t>”</t>
    </r>
    <r>
      <rPr>
        <sz val="11"/>
        <color theme="1"/>
        <rFont val="Calibri"/>
        <family val="2"/>
        <scheme val="minor"/>
      </rPr>
      <t xml:space="preserve">, </t>
    </r>
    <r>
      <rPr>
        <b/>
        <sz val="11"/>
        <color theme="1"/>
        <rFont val="Calibri"/>
        <family val="2"/>
        <scheme val="minor"/>
      </rPr>
      <t>"IVA 21%</t>
    </r>
    <r>
      <rPr>
        <b/>
        <sz val="11"/>
        <color rgb="FFFF0000"/>
        <rFont val="Calibri"/>
        <family val="2"/>
        <scheme val="minor"/>
      </rPr>
      <t xml:space="preserve"> (Únicamente aplicable a los productos con IVA 21%)</t>
    </r>
    <r>
      <rPr>
        <b/>
        <sz val="11"/>
        <color theme="1"/>
        <rFont val="Calibri"/>
        <family val="2"/>
        <scheme val="minor"/>
      </rPr>
      <t>"</t>
    </r>
    <r>
      <rPr>
        <sz val="11"/>
        <color theme="1"/>
        <rFont val="Calibri"/>
        <family val="2"/>
        <scheme val="minor"/>
      </rPr>
      <t xml:space="preserve"> y </t>
    </r>
    <r>
      <rPr>
        <b/>
        <sz val="11"/>
        <color theme="1"/>
        <rFont val="Calibri"/>
        <family val="2"/>
        <scheme val="minor"/>
      </rPr>
      <t>“TOTAL OFERTA ECONÓMICA (IVA INCLUIDO)”</t>
    </r>
    <r>
      <rPr>
        <sz val="11"/>
        <color theme="1"/>
        <rFont val="Calibri"/>
        <family val="2"/>
        <scheme val="minor"/>
      </rPr>
      <t xml:space="preserve"> de la presente tabla, </t>
    </r>
    <r>
      <rPr>
        <b/>
        <i/>
        <sz val="11"/>
        <color theme="1"/>
        <rFont val="Calibri"/>
        <family val="2"/>
        <scheme val="minor"/>
      </rPr>
      <t xml:space="preserve">se deberán corresponder con los importes ofertados introducidos en los apartados del mismo nombre del </t>
    </r>
    <r>
      <rPr>
        <b/>
        <i/>
        <sz val="11"/>
        <color rgb="FF0070C0"/>
        <rFont val="Calibri"/>
        <family val="2"/>
        <scheme val="minor"/>
      </rPr>
      <t>"Formulario de Oferta Económica (Sobre electrónico C)"</t>
    </r>
    <r>
      <rPr>
        <b/>
        <i/>
        <sz val="11"/>
        <color theme="1"/>
        <rFont val="Calibri"/>
        <family val="2"/>
        <scheme val="minor"/>
      </rPr>
      <t xml:space="preserve"> del Pliego de Cláusulas Administrativas Particulares que se debe presentar rellenado</t>
    </r>
    <r>
      <rPr>
        <sz val="11"/>
        <color theme="1"/>
        <rFont val="Calibri"/>
        <family val="2"/>
        <scheme val="minor"/>
      </rPr>
      <t>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</si>
</sst>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_-* #,##0\ _€_-;\-* #,##0\ _€_-;_-* &quot;-&quot;\ _€_-;_-@_-"/>
    <numFmt numFmtId="165" formatCode="_-* #,##0.00\ _€_-;\-* #,##0.00\ _€_-;_-* &quot;-&quot;??\ _€_-;_-@_-"/>
    <numFmt numFmtId="166" formatCode="#,##0.00\ &quot;€&quot;"/>
    <numFmt numFmtId="167" formatCode="[$-409]h:mm\ AM/PM;@"/>
    <numFmt numFmtId="168" formatCode="_-* #,##0\ _p_t_a_-;\-* #,##0\ _p_t_a_-;_-* &quot;-&quot;\ _p_t_a_-;_-@_-"/>
    <numFmt numFmtId="169" formatCode="_-* #,##0\ _F_-;\-* #,##0\ _F_-;_-* &quot;-&quot;\ _F_-;_-@_-"/>
    <numFmt numFmtId="170" formatCode="_-* #,##0.00\ _P_T_A_-;\-* #,##0.00\ _P_T_A_-;_-* &quot;-&quot;??\ _P_T_A_-;_-@_-"/>
    <numFmt numFmtId="171" formatCode="_-* #,##0\ &quot;Pts&quot;_-;\-* #,##0\ &quot;Pts&quot;_-;_-* &quot;-&quot;\ &quot;Pts&quot;_-;_-@_-"/>
    <numFmt numFmtId="172" formatCode="_-* #,##0.00\ [$€-C0A]_-;\-* #,##0.00\ [$€-C0A]_-;_-* &quot;-&quot;??\ [$€-C0A]_-;_-@_-"/>
    <numFmt numFmtId="173" formatCode="#,##0_ ;\-#,##0\ "/>
  </numFmts>
  <fonts count="4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1"/>
      <color rgb="FFFF0000"/>
      <name val="Calibri"/>
      <family val="2"/>
      <scheme val="minor"/>
    </font>
    <font>
      <sz val="10"/>
      <name val="Times New Roman"/>
      <family val="1"/>
    </font>
    <font>
      <b/>
      <sz val="11"/>
      <name val="Calibri"/>
      <family val="2"/>
      <scheme val="minor"/>
    </font>
    <font>
      <b/>
      <sz val="12"/>
      <color theme="1"/>
      <name val="Arial"/>
      <family val="2"/>
    </font>
    <font>
      <b/>
      <sz val="13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2"/>
      <color theme="1"/>
      <name val="Times New Roman"/>
      <family val="2"/>
    </font>
    <font>
      <sz val="12"/>
      <color theme="0"/>
      <name val="Times New Roman"/>
      <family val="2"/>
    </font>
    <font>
      <u/>
      <sz val="9.35"/>
      <color theme="10"/>
      <name val="Calibri"/>
      <family val="2"/>
    </font>
    <font>
      <u/>
      <sz val="10"/>
      <color theme="10"/>
      <name val="Arial"/>
      <family val="2"/>
    </font>
    <font>
      <u/>
      <sz val="11"/>
      <color theme="10"/>
      <name val="Calibri"/>
      <family val="2"/>
    </font>
    <font>
      <sz val="11"/>
      <color indexed="8"/>
      <name val="Calibri"/>
      <family val="2"/>
    </font>
    <font>
      <sz val="11"/>
      <color theme="1"/>
      <name val="Arial"/>
      <family val="2"/>
    </font>
    <font>
      <sz val="10"/>
      <name val="Courier"/>
      <family val="3"/>
    </font>
    <font>
      <b/>
      <sz val="11"/>
      <color rgb="FF0070C0"/>
      <name val="Calibri"/>
      <family val="2"/>
      <scheme val="minor"/>
    </font>
    <font>
      <b/>
      <sz val="10"/>
      <color theme="1"/>
      <name val="Arial"/>
      <family val="2"/>
    </font>
    <font>
      <sz val="18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8"/>
      <name val="Calibri"/>
      <family val="2"/>
      <scheme val="minor"/>
    </font>
    <font>
      <b/>
      <sz val="36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i/>
      <sz val="9"/>
      <color rgb="FF0070C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8"/>
      <color rgb="FF0070C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i/>
      <sz val="8"/>
      <color rgb="FFFF0000"/>
      <name val="Calibri"/>
      <family val="2"/>
      <scheme val="minor"/>
    </font>
    <font>
      <b/>
      <sz val="9"/>
      <color rgb="FF0070C0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8"/>
      <color rgb="FFFF0000"/>
      <name val="Arial"/>
      <family val="2"/>
    </font>
    <font>
      <b/>
      <u/>
      <sz val="10"/>
      <color theme="1"/>
      <name val="Arial"/>
      <family val="2"/>
    </font>
    <font>
      <sz val="10"/>
      <color theme="1"/>
      <name val="Arial"/>
      <family val="2"/>
    </font>
    <font>
      <b/>
      <i/>
      <sz val="11"/>
      <color theme="1"/>
      <name val="Calibri"/>
      <family val="2"/>
      <scheme val="minor"/>
    </font>
    <font>
      <b/>
      <i/>
      <sz val="11"/>
      <color rgb="FF0070C0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/>
        <bgColor indexed="64"/>
      </patternFill>
    </fill>
  </fills>
  <borders count="53">
    <border>
      <left/>
      <right/>
      <top/>
      <bottom/>
      <diagonal/>
    </border>
    <border>
      <left/>
      <right style="thick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ck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auto="1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21">
    <xf numFmtId="0" fontId="0" fillId="0" borderId="0"/>
    <xf numFmtId="0" fontId="1" fillId="0" borderId="0"/>
    <xf numFmtId="0" fontId="3" fillId="0" borderId="0"/>
    <xf numFmtId="44" fontId="1" fillId="0" borderId="0" applyFont="0" applyFill="0" applyBorder="0" applyAlignment="0" applyProtection="0"/>
    <xf numFmtId="0" fontId="2" fillId="0" borderId="0"/>
    <xf numFmtId="0" fontId="2" fillId="0" borderId="0"/>
    <xf numFmtId="0" fontId="17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2" borderId="0" applyNumberFormat="0" applyBorder="0" applyAlignment="0" applyProtection="0"/>
    <xf numFmtId="167" fontId="1" fillId="16" borderId="0" applyNumberFormat="0" applyBorder="0" applyAlignment="0" applyProtection="0"/>
    <xf numFmtId="167" fontId="1" fillId="16" borderId="0" applyNumberFormat="0" applyBorder="0" applyAlignment="0" applyProtection="0"/>
    <xf numFmtId="167" fontId="1" fillId="13" borderId="0" applyNumberFormat="0" applyBorder="0" applyAlignment="0" applyProtection="0"/>
    <xf numFmtId="167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8" fillId="17" borderId="0" applyNumberFormat="0" applyBorder="0" applyAlignment="0" applyProtection="0"/>
    <xf numFmtId="167" fontId="13" fillId="5" borderId="0" applyNumberFormat="0" applyBorder="0" applyAlignment="0" applyProtection="0"/>
    <xf numFmtId="167" fontId="15" fillId="7" borderId="22" applyNumberFormat="0" applyAlignment="0" applyProtection="0"/>
    <xf numFmtId="0" fontId="15" fillId="7" borderId="22" applyNumberFormat="0" applyAlignment="0" applyProtection="0"/>
    <xf numFmtId="167" fontId="16" fillId="9" borderId="0" applyNumberFormat="0" applyBorder="0" applyAlignment="0" applyProtection="0"/>
    <xf numFmtId="0" fontId="16" fillId="9" borderId="0" applyNumberFormat="0" applyBorder="0" applyAlignment="0" applyProtection="0"/>
    <xf numFmtId="167" fontId="16" fillId="11" borderId="0" applyNumberFormat="0" applyBorder="0" applyAlignment="0" applyProtection="0"/>
    <xf numFmtId="0" fontId="19" fillId="14" borderId="0" applyNumberFormat="0" applyBorder="0" applyAlignment="0" applyProtection="0"/>
    <xf numFmtId="44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20" fillId="0" borderId="0" applyNumberFormat="0" applyFill="0" applyBorder="0" applyAlignment="0" applyProtection="0">
      <alignment vertical="top"/>
      <protection locked="0"/>
    </xf>
    <xf numFmtId="167" fontId="21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168" fontId="9" fillId="0" borderId="0" applyFont="0" applyFill="0" applyBorder="0" applyAlignment="0" applyProtection="0"/>
    <xf numFmtId="164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8" fontId="23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24" fillId="0" borderId="0" applyFont="0" applyFill="0" applyBorder="0" applyAlignment="0" applyProtection="0"/>
    <xf numFmtId="171" fontId="2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4" fillId="6" borderId="0" applyNumberFormat="0" applyBorder="0" applyAlignment="0" applyProtection="0"/>
    <xf numFmtId="167" fontId="14" fillId="6" borderId="0" applyNumberFormat="0" applyBorder="0" applyAlignment="0" applyProtection="0"/>
    <xf numFmtId="0" fontId="25" fillId="0" borderId="0"/>
    <xf numFmtId="167" fontId="2" fillId="0" borderId="0"/>
    <xf numFmtId="167" fontId="2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2" fillId="0" borderId="0"/>
    <xf numFmtId="167" fontId="2" fillId="0" borderId="0"/>
    <xf numFmtId="167" fontId="2" fillId="0" borderId="0"/>
    <xf numFmtId="0" fontId="7" fillId="0" borderId="0"/>
    <xf numFmtId="0" fontId="1" fillId="0" borderId="0"/>
    <xf numFmtId="0" fontId="1" fillId="0" borderId="0"/>
    <xf numFmtId="0" fontId="2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167" fontId="2" fillId="0" borderId="0"/>
    <xf numFmtId="167" fontId="2" fillId="0" borderId="0"/>
    <xf numFmtId="167" fontId="2" fillId="0" borderId="0"/>
    <xf numFmtId="167" fontId="2" fillId="8" borderId="23" applyNumberFormat="0" applyFont="0" applyAlignment="0" applyProtection="0"/>
    <xf numFmtId="0" fontId="1" fillId="8" borderId="23" applyNumberFormat="0" applyFont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2" fillId="0" borderId="21" applyNumberFormat="0" applyFill="0" applyAlignment="0" applyProtection="0"/>
    <xf numFmtId="167" fontId="12" fillId="0" borderId="21" applyNumberFormat="0" applyFill="0" applyAlignment="0" applyProtection="0"/>
    <xf numFmtId="165" fontId="2" fillId="0" borderId="0" applyFont="0" applyFill="0" applyBorder="0" applyAlignment="0" applyProtection="0"/>
    <xf numFmtId="167" fontId="14" fillId="6" borderId="0" applyNumberFormat="0" applyBorder="0" applyAlignment="0" applyProtection="0"/>
    <xf numFmtId="167" fontId="2" fillId="0" borderId="0"/>
    <xf numFmtId="9" fontId="2" fillId="0" borderId="0" applyFont="0" applyFill="0" applyBorder="0" applyAlignment="0" applyProtection="0"/>
    <xf numFmtId="167" fontId="12" fillId="0" borderId="21" applyNumberFormat="0" applyFill="0" applyAlignment="0" applyProtection="0"/>
    <xf numFmtId="167" fontId="2" fillId="0" borderId="0" applyFont="0" applyFill="0" applyBorder="0" applyAlignment="0" applyProtection="0"/>
    <xf numFmtId="167" fontId="21" fillId="0" borderId="0" applyNumberFormat="0" applyFill="0" applyBorder="0" applyAlignment="0" applyProtection="0">
      <alignment vertical="top"/>
      <protection locked="0"/>
    </xf>
    <xf numFmtId="164" fontId="2" fillId="0" borderId="0" applyFont="0" applyFill="0" applyBorder="0" applyAlignment="0" applyProtection="0"/>
    <xf numFmtId="0" fontId="2" fillId="0" borderId="0"/>
    <xf numFmtId="167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0" fillId="0" borderId="0" applyNumberFormat="0" applyFill="0" applyBorder="0" applyAlignment="0" applyProtection="0">
      <alignment vertical="top"/>
      <protection locked="0"/>
    </xf>
    <xf numFmtId="168" fontId="9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4" fillId="6" borderId="0" applyNumberFormat="0" applyBorder="0" applyAlignment="0" applyProtection="0"/>
    <xf numFmtId="0" fontId="1" fillId="0" borderId="0"/>
    <xf numFmtId="0" fontId="7" fillId="0" borderId="0"/>
    <xf numFmtId="9" fontId="1" fillId="0" borderId="0" applyFont="0" applyFill="0" applyBorder="0" applyAlignment="0" applyProtection="0"/>
    <xf numFmtId="0" fontId="12" fillId="0" borderId="21" applyNumberFormat="0" applyFill="0" applyAlignment="0" applyProtection="0"/>
    <xf numFmtId="0" fontId="1" fillId="0" borderId="0"/>
    <xf numFmtId="0" fontId="17" fillId="0" borderId="0"/>
    <xf numFmtId="0" fontId="1" fillId="0" borderId="0"/>
    <xf numFmtId="0" fontId="2" fillId="0" borderId="0"/>
  </cellStyleXfs>
  <cellXfs count="181">
    <xf numFmtId="0" fontId="0" fillId="0" borderId="0" xfId="0"/>
    <xf numFmtId="44" fontId="0" fillId="18" borderId="0" xfId="3" applyFont="1" applyFill="1" applyAlignment="1" applyProtection="1">
      <alignment vertical="center"/>
    </xf>
    <xf numFmtId="44" fontId="6" fillId="2" borderId="11" xfId="3" applyFont="1" applyFill="1" applyBorder="1" applyAlignment="1" applyProtection="1">
      <alignment horizontal="center" vertical="center" wrapText="1"/>
    </xf>
    <xf numFmtId="44" fontId="0" fillId="0" borderId="24" xfId="3" applyFont="1" applyBorder="1" applyAlignment="1" applyProtection="1">
      <alignment vertical="center"/>
    </xf>
    <xf numFmtId="44" fontId="0" fillId="0" borderId="43" xfId="3" applyFont="1" applyBorder="1" applyAlignment="1" applyProtection="1">
      <alignment vertical="center"/>
    </xf>
    <xf numFmtId="44" fontId="6" fillId="0" borderId="0" xfId="3" applyFont="1" applyFill="1" applyBorder="1" applyAlignment="1" applyProtection="1">
      <alignment vertical="center"/>
    </xf>
    <xf numFmtId="44" fontId="6" fillId="18" borderId="0" xfId="3" applyFont="1" applyFill="1" applyBorder="1" applyAlignment="1" applyProtection="1">
      <alignment vertical="center"/>
    </xf>
    <xf numFmtId="44" fontId="34" fillId="18" borderId="2" xfId="3" applyFont="1" applyFill="1" applyBorder="1" applyAlignment="1" applyProtection="1">
      <alignment vertical="center"/>
    </xf>
    <xf numFmtId="44" fontId="34" fillId="18" borderId="0" xfId="3" applyFont="1" applyFill="1" applyBorder="1" applyAlignment="1" applyProtection="1">
      <alignment vertical="center"/>
    </xf>
    <xf numFmtId="44" fontId="6" fillId="3" borderId="34" xfId="3" applyFont="1" applyFill="1" applyBorder="1" applyAlignment="1" applyProtection="1">
      <alignment vertical="center"/>
    </xf>
    <xf numFmtId="44" fontId="0" fillId="0" borderId="0" xfId="3" applyFont="1" applyAlignment="1" applyProtection="1">
      <alignment vertical="center"/>
    </xf>
    <xf numFmtId="44" fontId="34" fillId="3" borderId="34" xfId="3" applyFont="1" applyFill="1" applyBorder="1" applyAlignment="1" applyProtection="1">
      <alignment vertical="center"/>
    </xf>
    <xf numFmtId="44" fontId="0" fillId="0" borderId="28" xfId="3" applyFont="1" applyBorder="1" applyAlignment="1" applyProtection="1">
      <alignment vertical="center"/>
    </xf>
    <xf numFmtId="44" fontId="0" fillId="0" borderId="25" xfId="3" applyFont="1" applyBorder="1" applyAlignment="1" applyProtection="1">
      <alignment vertical="center"/>
    </xf>
    <xf numFmtId="44" fontId="0" fillId="18" borderId="43" xfId="3" applyFont="1" applyFill="1" applyBorder="1" applyAlignment="1" applyProtection="1">
      <alignment vertical="center"/>
    </xf>
    <xf numFmtId="44" fontId="6" fillId="2" borderId="10" xfId="3" applyFont="1" applyFill="1" applyBorder="1" applyAlignment="1" applyProtection="1">
      <alignment horizontal="center" vertical="center" wrapText="1"/>
    </xf>
    <xf numFmtId="44" fontId="1" fillId="18" borderId="43" xfId="3" applyFont="1" applyFill="1" applyBorder="1" applyAlignment="1" applyProtection="1">
      <alignment vertical="center"/>
    </xf>
    <xf numFmtId="44" fontId="0" fillId="0" borderId="52" xfId="3" applyFont="1" applyBorder="1" applyAlignment="1" applyProtection="1">
      <alignment vertical="center"/>
    </xf>
    <xf numFmtId="44" fontId="0" fillId="18" borderId="52" xfId="3" applyFont="1" applyFill="1" applyBorder="1" applyAlignment="1" applyProtection="1">
      <alignment vertical="center"/>
    </xf>
    <xf numFmtId="44" fontId="0" fillId="18" borderId="24" xfId="3" applyFont="1" applyFill="1" applyBorder="1" applyAlignment="1" applyProtection="1">
      <alignment vertical="center"/>
    </xf>
    <xf numFmtId="44" fontId="0" fillId="18" borderId="45" xfId="3" applyFont="1" applyFill="1" applyBorder="1" applyAlignment="1" applyProtection="1">
      <alignment vertical="center"/>
    </xf>
    <xf numFmtId="44" fontId="0" fillId="18" borderId="37" xfId="3" applyFont="1" applyFill="1" applyBorder="1" applyAlignment="1" applyProtection="1">
      <alignment vertical="center"/>
    </xf>
    <xf numFmtId="44" fontId="0" fillId="18" borderId="25" xfId="3" applyFont="1" applyFill="1" applyBorder="1" applyAlignment="1" applyProtection="1">
      <alignment vertical="center"/>
    </xf>
    <xf numFmtId="44" fontId="1" fillId="18" borderId="25" xfId="3" applyFont="1" applyFill="1" applyBorder="1" applyAlignment="1" applyProtection="1">
      <alignment vertical="center"/>
    </xf>
    <xf numFmtId="0" fontId="0" fillId="0" borderId="0" xfId="0" applyProtection="1"/>
    <xf numFmtId="0" fontId="0" fillId="0" borderId="0" xfId="0" applyAlignment="1" applyProtection="1">
      <alignment vertical="center" wrapText="1"/>
    </xf>
    <xf numFmtId="49" fontId="6" fillId="2" borderId="45" xfId="3" applyNumberFormat="1" applyFont="1" applyFill="1" applyBorder="1" applyAlignment="1" applyProtection="1">
      <alignment horizontal="center" vertical="center" wrapText="1"/>
    </xf>
    <xf numFmtId="49" fontId="6" fillId="2" borderId="11" xfId="3" applyNumberFormat="1" applyFont="1" applyFill="1" applyBorder="1" applyAlignment="1" applyProtection="1">
      <alignment horizontal="center" vertical="center" wrapText="1"/>
    </xf>
    <xf numFmtId="49" fontId="6" fillId="2" borderId="37" xfId="3" applyNumberFormat="1" applyFont="1" applyFill="1" applyBorder="1" applyAlignment="1" applyProtection="1">
      <alignment horizontal="center" vertical="center" wrapText="1"/>
    </xf>
    <xf numFmtId="44" fontId="0" fillId="0" borderId="0" xfId="3" applyFont="1" applyBorder="1" applyAlignment="1" applyProtection="1">
      <alignment vertical="center"/>
    </xf>
    <xf numFmtId="44" fontId="6" fillId="4" borderId="38" xfId="3" applyFont="1" applyFill="1" applyBorder="1" applyAlignment="1" applyProtection="1">
      <alignment vertical="center"/>
    </xf>
    <xf numFmtId="44" fontId="6" fillId="4" borderId="2" xfId="3" applyFont="1" applyFill="1" applyBorder="1" applyAlignment="1" applyProtection="1">
      <alignment vertical="center"/>
    </xf>
    <xf numFmtId="44" fontId="6" fillId="4" borderId="10" xfId="3" applyFont="1" applyFill="1" applyBorder="1" applyAlignment="1" applyProtection="1">
      <alignment vertical="center"/>
    </xf>
    <xf numFmtId="0" fontId="4" fillId="0" borderId="0" xfId="5" applyFont="1" applyAlignment="1" applyProtection="1">
      <alignment vertical="center" wrapText="1"/>
    </xf>
    <xf numFmtId="0" fontId="2" fillId="0" borderId="0" xfId="5" applyAlignment="1" applyProtection="1">
      <alignment vertical="center" wrapText="1"/>
    </xf>
    <xf numFmtId="0" fontId="11" fillId="0" borderId="0" xfId="0" applyFont="1" applyAlignment="1" applyProtection="1">
      <alignment vertical="center"/>
    </xf>
    <xf numFmtId="0" fontId="24" fillId="0" borderId="0" xfId="0" applyFont="1" applyAlignment="1" applyProtection="1">
      <alignment vertical="center"/>
    </xf>
    <xf numFmtId="166" fontId="24" fillId="0" borderId="0" xfId="0" applyNumberFormat="1" applyFont="1" applyAlignment="1" applyProtection="1">
      <alignment vertical="center"/>
    </xf>
    <xf numFmtId="0" fontId="2" fillId="0" borderId="0" xfId="5" applyAlignment="1" applyProtection="1">
      <alignment vertical="center"/>
    </xf>
    <xf numFmtId="0" fontId="5" fillId="0" borderId="0" xfId="0" applyFont="1" applyAlignment="1" applyProtection="1">
      <alignment vertical="center"/>
    </xf>
    <xf numFmtId="0" fontId="0" fillId="0" borderId="0" xfId="0" applyAlignment="1" applyProtection="1">
      <alignment vertical="center"/>
    </xf>
    <xf numFmtId="44" fontId="8" fillId="18" borderId="0" xfId="3" applyFont="1" applyFill="1" applyBorder="1" applyAlignment="1" applyProtection="1">
      <alignment vertical="center"/>
    </xf>
    <xf numFmtId="44" fontId="0" fillId="19" borderId="52" xfId="0" applyNumberFormat="1" applyFill="1" applyBorder="1" applyAlignment="1" applyProtection="1">
      <alignment horizontal="right" vertical="center"/>
      <protection locked="0"/>
    </xf>
    <xf numFmtId="44" fontId="0" fillId="19" borderId="24" xfId="0" applyNumberFormat="1" applyFill="1" applyBorder="1" applyAlignment="1" applyProtection="1">
      <alignment horizontal="right" vertical="center"/>
      <protection locked="0"/>
    </xf>
    <xf numFmtId="44" fontId="0" fillId="19" borderId="27" xfId="0" applyNumberFormat="1" applyFill="1" applyBorder="1" applyAlignment="1" applyProtection="1">
      <alignment horizontal="right" vertical="center"/>
      <protection locked="0"/>
    </xf>
    <xf numFmtId="44" fontId="0" fillId="19" borderId="28" xfId="0" applyNumberFormat="1" applyFill="1" applyBorder="1" applyAlignment="1" applyProtection="1">
      <alignment horizontal="right" vertical="center"/>
      <protection locked="0"/>
    </xf>
    <xf numFmtId="44" fontId="0" fillId="19" borderId="43" xfId="0" applyNumberFormat="1" applyFill="1" applyBorder="1" applyAlignment="1" applyProtection="1">
      <alignment horizontal="right" vertical="center"/>
      <protection locked="0"/>
    </xf>
    <xf numFmtId="44" fontId="0" fillId="19" borderId="25" xfId="0" applyNumberFormat="1" applyFill="1" applyBorder="1" applyAlignment="1" applyProtection="1">
      <alignment horizontal="right" vertical="center"/>
      <protection locked="0"/>
    </xf>
    <xf numFmtId="44" fontId="0" fillId="19" borderId="37" xfId="0" applyNumberFormat="1" applyFill="1" applyBorder="1" applyAlignment="1" applyProtection="1">
      <alignment horizontal="right" vertical="center"/>
      <protection locked="0"/>
    </xf>
    <xf numFmtId="0" fontId="6" fillId="18" borderId="0" xfId="0" applyFont="1" applyFill="1" applyAlignment="1" applyProtection="1">
      <alignment horizontal="center" vertical="center"/>
    </xf>
    <xf numFmtId="0" fontId="28" fillId="18" borderId="0" xfId="0" applyFont="1" applyFill="1" applyAlignment="1" applyProtection="1">
      <alignment horizontal="center" vertical="center"/>
    </xf>
    <xf numFmtId="3" fontId="6" fillId="18" borderId="3" xfId="0" applyNumberFormat="1" applyFont="1" applyFill="1" applyBorder="1" applyAlignment="1" applyProtection="1">
      <alignment horizontal="center" vertical="center" wrapText="1"/>
    </xf>
    <xf numFmtId="3" fontId="6" fillId="18" borderId="44" xfId="0" applyNumberFormat="1" applyFont="1" applyFill="1" applyBorder="1" applyAlignment="1" applyProtection="1">
      <alignment horizontal="center" vertical="center" wrapText="1"/>
    </xf>
    <xf numFmtId="49" fontId="10" fillId="2" borderId="37" xfId="0" applyNumberFormat="1" applyFont="1" applyFill="1" applyBorder="1" applyAlignment="1" applyProtection="1">
      <alignment horizontal="center" vertical="center" wrapText="1"/>
    </xf>
    <xf numFmtId="0" fontId="0" fillId="0" borderId="12" xfId="0" applyBorder="1" applyAlignment="1" applyProtection="1">
      <alignment vertical="center"/>
    </xf>
    <xf numFmtId="173" fontId="0" fillId="0" borderId="52" xfId="0" applyNumberFormat="1" applyFill="1" applyBorder="1" applyAlignment="1" applyProtection="1">
      <alignment horizontal="right" vertical="center"/>
    </xf>
    <xf numFmtId="44" fontId="0" fillId="0" borderId="52" xfId="0" applyNumberFormat="1" applyFill="1" applyBorder="1" applyAlignment="1" applyProtection="1">
      <alignment horizontal="right" vertical="center"/>
    </xf>
    <xf numFmtId="9" fontId="1" fillId="18" borderId="13" xfId="71" applyNumberFormat="1" applyFont="1" applyFill="1" applyBorder="1" applyAlignment="1" applyProtection="1">
      <alignment horizontal="center" vertical="center"/>
    </xf>
    <xf numFmtId="0" fontId="0" fillId="0" borderId="14" xfId="0" applyBorder="1" applyAlignment="1" applyProtection="1">
      <alignment vertical="center" wrapText="1"/>
    </xf>
    <xf numFmtId="173" fontId="0" fillId="0" borderId="24" xfId="0" applyNumberFormat="1" applyFill="1" applyBorder="1" applyAlignment="1" applyProtection="1">
      <alignment horizontal="right" vertical="center"/>
    </xf>
    <xf numFmtId="44" fontId="0" fillId="0" borderId="24" xfId="0" applyNumberFormat="1" applyFill="1" applyBorder="1" applyAlignment="1" applyProtection="1">
      <alignment horizontal="right" vertical="center"/>
    </xf>
    <xf numFmtId="9" fontId="1" fillId="18" borderId="15" xfId="71" applyNumberFormat="1" applyFont="1" applyFill="1" applyBorder="1" applyAlignment="1" applyProtection="1">
      <alignment horizontal="center" vertical="center"/>
    </xf>
    <xf numFmtId="0" fontId="0" fillId="0" borderId="14" xfId="0" applyBorder="1" applyAlignment="1" applyProtection="1">
      <alignment vertical="center"/>
    </xf>
    <xf numFmtId="0" fontId="0" fillId="0" borderId="46" xfId="0" applyBorder="1" applyAlignment="1" applyProtection="1">
      <alignment vertical="center"/>
    </xf>
    <xf numFmtId="173" fontId="0" fillId="0" borderId="27" xfId="0" applyNumberFormat="1" applyFill="1" applyBorder="1" applyAlignment="1" applyProtection="1">
      <alignment horizontal="right" vertical="center"/>
    </xf>
    <xf numFmtId="44" fontId="0" fillId="0" borderId="27" xfId="0" applyNumberFormat="1" applyFill="1" applyBorder="1" applyAlignment="1" applyProtection="1">
      <alignment horizontal="right" vertical="center"/>
    </xf>
    <xf numFmtId="9" fontId="1" fillId="18" borderId="47" xfId="71" applyNumberFormat="1" applyFont="1" applyFill="1" applyBorder="1" applyAlignment="1" applyProtection="1">
      <alignment horizontal="center" vertical="center"/>
    </xf>
    <xf numFmtId="173" fontId="0" fillId="0" borderId="28" xfId="0" applyNumberFormat="1" applyFill="1" applyBorder="1" applyAlignment="1" applyProtection="1">
      <alignment horizontal="right" vertical="center"/>
    </xf>
    <xf numFmtId="44" fontId="0" fillId="0" borderId="28" xfId="0" applyNumberFormat="1" applyFill="1" applyBorder="1" applyAlignment="1" applyProtection="1">
      <alignment horizontal="right" vertical="center"/>
    </xf>
    <xf numFmtId="0" fontId="0" fillId="0" borderId="48" xfId="0" applyBorder="1" applyAlignment="1" applyProtection="1">
      <alignment vertical="center"/>
    </xf>
    <xf numFmtId="173" fontId="0" fillId="0" borderId="43" xfId="0" applyNumberFormat="1" applyFill="1" applyBorder="1" applyAlignment="1" applyProtection="1">
      <alignment horizontal="right" vertical="center"/>
    </xf>
    <xf numFmtId="44" fontId="0" fillId="0" borderId="43" xfId="0" applyNumberFormat="1" applyFill="1" applyBorder="1" applyAlignment="1" applyProtection="1">
      <alignment horizontal="right" vertical="center"/>
    </xf>
    <xf numFmtId="9" fontId="1" fillId="18" borderId="35" xfId="71" applyNumberFormat="1" applyFont="1" applyFill="1" applyBorder="1" applyAlignment="1" applyProtection="1">
      <alignment horizontal="center" vertical="center"/>
    </xf>
    <xf numFmtId="0" fontId="0" fillId="0" borderId="40" xfId="0" applyBorder="1" applyAlignment="1" applyProtection="1">
      <alignment vertical="center"/>
    </xf>
    <xf numFmtId="9" fontId="1" fillId="18" borderId="41" xfId="71" applyNumberFormat="1" applyFont="1" applyFill="1" applyBorder="1" applyAlignment="1" applyProtection="1">
      <alignment horizontal="center" vertical="center"/>
    </xf>
    <xf numFmtId="0" fontId="33" fillId="18" borderId="16" xfId="0" applyFont="1" applyFill="1" applyBorder="1" applyAlignment="1" applyProtection="1">
      <alignment vertical="center"/>
    </xf>
    <xf numFmtId="173" fontId="0" fillId="0" borderId="25" xfId="0" applyNumberFormat="1" applyFill="1" applyBorder="1" applyAlignment="1" applyProtection="1">
      <alignment horizontal="right" vertical="center"/>
    </xf>
    <xf numFmtId="44" fontId="0" fillId="0" borderId="25" xfId="0" applyNumberFormat="1" applyFill="1" applyBorder="1" applyAlignment="1" applyProtection="1">
      <alignment horizontal="right" vertical="center"/>
    </xf>
    <xf numFmtId="9" fontId="1" fillId="18" borderId="17" xfId="71" applyNumberFormat="1" applyFont="1" applyFill="1" applyBorder="1" applyAlignment="1" applyProtection="1">
      <alignment horizontal="center" vertical="center"/>
    </xf>
    <xf numFmtId="166" fontId="43" fillId="18" borderId="0" xfId="71" applyNumberFormat="1" applyFont="1" applyFill="1" applyAlignment="1" applyProtection="1">
      <alignment vertical="center"/>
    </xf>
    <xf numFmtId="0" fontId="0" fillId="18" borderId="0" xfId="0" applyFill="1" applyAlignment="1" applyProtection="1">
      <alignment vertical="center"/>
    </xf>
    <xf numFmtId="3" fontId="6" fillId="18" borderId="10" xfId="0" applyNumberFormat="1" applyFont="1" applyFill="1" applyBorder="1" applyAlignment="1" applyProtection="1">
      <alignment horizontal="center" vertical="center" wrapText="1"/>
    </xf>
    <xf numFmtId="3" fontId="6" fillId="2" borderId="42" xfId="0" applyNumberFormat="1" applyFont="1" applyFill="1" applyBorder="1" applyAlignment="1" applyProtection="1">
      <alignment horizontal="center" vertical="center" wrapText="1"/>
    </xf>
    <xf numFmtId="0" fontId="10" fillId="2" borderId="37" xfId="0" applyFont="1" applyFill="1" applyBorder="1" applyAlignment="1" applyProtection="1">
      <alignment horizontal="center" vertical="center" wrapText="1"/>
    </xf>
    <xf numFmtId="173" fontId="0" fillId="0" borderId="52" xfId="0" applyNumberFormat="1" applyFill="1" applyBorder="1" applyAlignment="1" applyProtection="1">
      <alignment vertical="center"/>
    </xf>
    <xf numFmtId="7" fontId="0" fillId="0" borderId="52" xfId="0" applyNumberFormat="1" applyBorder="1" applyAlignment="1" applyProtection="1">
      <alignment vertical="center"/>
    </xf>
    <xf numFmtId="173" fontId="0" fillId="0" borderId="24" xfId="0" applyNumberFormat="1" applyFill="1" applyBorder="1" applyAlignment="1" applyProtection="1">
      <alignment vertical="center"/>
    </xf>
    <xf numFmtId="7" fontId="0" fillId="0" borderId="24" xfId="0" applyNumberFormat="1" applyBorder="1" applyAlignment="1" applyProtection="1">
      <alignment vertical="center"/>
    </xf>
    <xf numFmtId="173" fontId="0" fillId="0" borderId="43" xfId="0" applyNumberFormat="1" applyFill="1" applyBorder="1" applyAlignment="1" applyProtection="1">
      <alignment vertical="center"/>
    </xf>
    <xf numFmtId="7" fontId="0" fillId="0" borderId="43" xfId="0" applyNumberFormat="1" applyBorder="1" applyAlignment="1" applyProtection="1">
      <alignment vertical="center"/>
    </xf>
    <xf numFmtId="173" fontId="0" fillId="0" borderId="28" xfId="0" applyNumberFormat="1" applyFill="1" applyBorder="1" applyAlignment="1" applyProtection="1">
      <alignment vertical="center"/>
    </xf>
    <xf numFmtId="7" fontId="0" fillId="0" borderId="28" xfId="0" applyNumberFormat="1" applyBorder="1" applyAlignment="1" applyProtection="1">
      <alignment vertical="center"/>
    </xf>
    <xf numFmtId="0" fontId="0" fillId="18" borderId="16" xfId="0" applyFill="1" applyBorder="1" applyAlignment="1" applyProtection="1">
      <alignment vertical="center"/>
    </xf>
    <xf numFmtId="173" fontId="0" fillId="0" borderId="25" xfId="0" applyNumberFormat="1" applyFill="1" applyBorder="1" applyAlignment="1" applyProtection="1">
      <alignment vertical="center"/>
    </xf>
    <xf numFmtId="7" fontId="0" fillId="0" borderId="25" xfId="0" applyNumberFormat="1" applyBorder="1" applyAlignment="1" applyProtection="1">
      <alignment vertical="center"/>
    </xf>
    <xf numFmtId="0" fontId="0" fillId="0" borderId="16" xfId="0" applyBorder="1" applyAlignment="1" applyProtection="1">
      <alignment vertical="center"/>
    </xf>
    <xf numFmtId="3" fontId="6" fillId="18" borderId="18" xfId="0" applyNumberFormat="1" applyFont="1" applyFill="1" applyBorder="1" applyAlignment="1" applyProtection="1">
      <alignment horizontal="center" vertical="center" wrapText="1"/>
    </xf>
    <xf numFmtId="3" fontId="6" fillId="2" borderId="39" xfId="0" applyNumberFormat="1" applyFont="1" applyFill="1" applyBorder="1" applyAlignment="1" applyProtection="1">
      <alignment horizontal="center" vertical="center" wrapText="1"/>
    </xf>
    <xf numFmtId="44" fontId="0" fillId="0" borderId="52" xfId="0" applyNumberFormat="1" applyBorder="1" applyAlignment="1" applyProtection="1">
      <alignment vertical="center"/>
    </xf>
    <xf numFmtId="44" fontId="0" fillId="0" borderId="24" xfId="0" applyNumberFormat="1" applyBorder="1" applyAlignment="1" applyProtection="1">
      <alignment vertical="center"/>
    </xf>
    <xf numFmtId="44" fontId="0" fillId="0" borderId="43" xfId="0" applyNumberFormat="1" applyFill="1" applyBorder="1" applyAlignment="1" applyProtection="1">
      <alignment vertical="center"/>
    </xf>
    <xf numFmtId="0" fontId="32" fillId="0" borderId="8" xfId="0" applyFont="1" applyBorder="1" applyAlignment="1" applyProtection="1">
      <alignment horizontal="left" vertical="center"/>
    </xf>
    <xf numFmtId="173" fontId="0" fillId="0" borderId="45" xfId="0" applyNumberFormat="1" applyFill="1" applyBorder="1" applyAlignment="1" applyProtection="1">
      <alignment vertical="center"/>
    </xf>
    <xf numFmtId="44" fontId="0" fillId="0" borderId="45" xfId="0" applyNumberFormat="1" applyBorder="1" applyAlignment="1" applyProtection="1">
      <alignment vertical="center"/>
    </xf>
    <xf numFmtId="9" fontId="1" fillId="18" borderId="11" xfId="71" applyNumberFormat="1" applyFont="1" applyFill="1" applyBorder="1" applyAlignment="1" applyProtection="1">
      <alignment horizontal="center" vertical="center"/>
    </xf>
    <xf numFmtId="3" fontId="6" fillId="18" borderId="30" xfId="0" applyNumberFormat="1" applyFont="1" applyFill="1" applyBorder="1" applyAlignment="1" applyProtection="1">
      <alignment horizontal="center" vertical="center" wrapText="1"/>
    </xf>
    <xf numFmtId="3" fontId="6" fillId="2" borderId="33" xfId="0" applyNumberFormat="1" applyFont="1" applyFill="1" applyBorder="1" applyAlignment="1" applyProtection="1">
      <alignment horizontal="center" vertical="center" wrapText="1"/>
    </xf>
    <xf numFmtId="173" fontId="0" fillId="0" borderId="27" xfId="0" applyNumberFormat="1" applyFill="1" applyBorder="1" applyAlignment="1" applyProtection="1">
      <alignment vertical="center"/>
    </xf>
    <xf numFmtId="44" fontId="0" fillId="0" borderId="43" xfId="0" applyNumberFormat="1" applyBorder="1" applyAlignment="1" applyProtection="1">
      <alignment vertical="center"/>
    </xf>
    <xf numFmtId="3" fontId="0" fillId="0" borderId="37" xfId="0" applyNumberFormat="1" applyFill="1" applyBorder="1" applyAlignment="1" applyProtection="1">
      <alignment vertical="center"/>
    </xf>
    <xf numFmtId="44" fontId="0" fillId="0" borderId="37" xfId="0" applyNumberFormat="1" applyBorder="1" applyAlignment="1" applyProtection="1">
      <alignment vertical="center"/>
    </xf>
    <xf numFmtId="49" fontId="6" fillId="2" borderId="10" xfId="0" applyNumberFormat="1" applyFont="1" applyFill="1" applyBorder="1" applyAlignment="1" applyProtection="1">
      <alignment horizontal="center" vertical="center" wrapText="1"/>
    </xf>
    <xf numFmtId="173" fontId="0" fillId="0" borderId="52" xfId="3" applyNumberFormat="1" applyFont="1" applyFill="1" applyBorder="1" applyAlignment="1" applyProtection="1">
      <alignment vertical="center"/>
    </xf>
    <xf numFmtId="44" fontId="0" fillId="0" borderId="52" xfId="3" applyFont="1" applyFill="1" applyBorder="1" applyAlignment="1" applyProtection="1">
      <alignment vertical="center"/>
    </xf>
    <xf numFmtId="173" fontId="0" fillId="0" borderId="25" xfId="3" applyNumberFormat="1" applyFont="1" applyFill="1" applyBorder="1" applyAlignment="1" applyProtection="1">
      <alignment vertical="center"/>
    </xf>
    <xf numFmtId="44" fontId="0" fillId="0" borderId="25" xfId="3" applyFont="1" applyFill="1" applyBorder="1" applyAlignment="1" applyProtection="1">
      <alignment vertical="center"/>
    </xf>
    <xf numFmtId="0" fontId="31" fillId="18" borderId="0" xfId="0" applyFont="1" applyFill="1" applyAlignment="1" applyProtection="1">
      <alignment horizontal="center" vertical="center"/>
    </xf>
    <xf numFmtId="0" fontId="0" fillId="18" borderId="0" xfId="0" applyFill="1" applyAlignment="1" applyProtection="1">
      <alignment horizontal="center" vertical="center" wrapText="1"/>
    </xf>
    <xf numFmtId="0" fontId="31" fillId="20" borderId="18" xfId="0" applyFont="1" applyFill="1" applyBorder="1" applyAlignment="1" applyProtection="1">
      <alignment horizontal="center" vertical="center"/>
    </xf>
    <xf numFmtId="0" fontId="6" fillId="18" borderId="20" xfId="0" applyFont="1" applyFill="1" applyBorder="1" applyAlignment="1" applyProtection="1">
      <alignment horizontal="left" vertical="center"/>
    </xf>
    <xf numFmtId="0" fontId="6" fillId="18" borderId="0" xfId="0" applyFont="1" applyFill="1" applyAlignment="1" applyProtection="1">
      <alignment horizontal="center" vertical="center" wrapText="1"/>
    </xf>
    <xf numFmtId="9" fontId="1" fillId="18" borderId="4" xfId="71" applyNumberFormat="1" applyFont="1" applyFill="1" applyBorder="1" applyAlignment="1" applyProtection="1">
      <alignment horizontal="center" vertical="center"/>
    </xf>
    <xf numFmtId="3" fontId="6" fillId="18" borderId="2" xfId="0" applyNumberFormat="1" applyFont="1" applyFill="1" applyBorder="1" applyAlignment="1" applyProtection="1">
      <alignment horizontal="center" vertical="center" wrapText="1"/>
    </xf>
    <xf numFmtId="3" fontId="6" fillId="2" borderId="37" xfId="0" applyNumberFormat="1" applyFont="1" applyFill="1" applyBorder="1" applyAlignment="1" applyProtection="1">
      <alignment horizontal="center" vertical="center" wrapText="1"/>
    </xf>
    <xf numFmtId="0" fontId="0" fillId="18" borderId="50" xfId="0" applyFill="1" applyBorder="1" applyAlignment="1" applyProtection="1">
      <alignment vertical="center" wrapText="1"/>
    </xf>
    <xf numFmtId="9" fontId="1" fillId="18" borderId="9" xfId="71" applyNumberFormat="1" applyFont="1" applyFill="1" applyBorder="1" applyAlignment="1" applyProtection="1">
      <alignment horizontal="center" vertical="center"/>
    </xf>
    <xf numFmtId="10" fontId="0" fillId="18" borderId="51" xfId="0" applyNumberFormat="1" applyFill="1" applyBorder="1" applyAlignment="1" applyProtection="1">
      <alignment vertical="center" wrapText="1"/>
    </xf>
    <xf numFmtId="0" fontId="6" fillId="18" borderId="0" xfId="0" applyFont="1" applyFill="1" applyAlignment="1" applyProtection="1">
      <alignment vertical="center"/>
    </xf>
    <xf numFmtId="0" fontId="32" fillId="0" borderId="0" xfId="0" applyFont="1" applyAlignment="1" applyProtection="1">
      <alignment vertical="center" wrapText="1"/>
    </xf>
    <xf numFmtId="0" fontId="34" fillId="0" borderId="0" xfId="0" applyFont="1" applyAlignment="1" applyProtection="1">
      <alignment horizontal="left" vertical="center"/>
    </xf>
    <xf numFmtId="0" fontId="36" fillId="0" borderId="0" xfId="0" applyFont="1" applyAlignment="1" applyProtection="1">
      <alignment vertical="center"/>
    </xf>
    <xf numFmtId="0" fontId="34" fillId="0" borderId="0" xfId="0" applyFont="1" applyAlignment="1" applyProtection="1">
      <alignment horizontal="right" vertical="center"/>
    </xf>
    <xf numFmtId="0" fontId="6" fillId="0" borderId="0" xfId="0" applyFont="1" applyAlignment="1" applyProtection="1">
      <alignment horizontal="right" vertical="center"/>
    </xf>
    <xf numFmtId="0" fontId="6" fillId="0" borderId="0" xfId="0" applyFont="1" applyAlignment="1" applyProtection="1">
      <alignment horizontal="left" vertical="center"/>
    </xf>
    <xf numFmtId="0" fontId="0" fillId="0" borderId="1" xfId="0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6" fillId="0" borderId="0" xfId="0" applyFont="1" applyAlignment="1" applyProtection="1">
      <alignment horizontal="center" vertical="center"/>
    </xf>
    <xf numFmtId="0" fontId="0" fillId="0" borderId="0" xfId="0" applyAlignment="1" applyProtection="1">
      <alignment horizontal="left" vertical="center"/>
    </xf>
    <xf numFmtId="172" fontId="0" fillId="0" borderId="28" xfId="0" applyNumberFormat="1" applyFont="1" applyFill="1" applyBorder="1" applyAlignment="1" applyProtection="1">
      <alignment vertical="center"/>
    </xf>
    <xf numFmtId="172" fontId="0" fillId="0" borderId="25" xfId="0" applyNumberFormat="1" applyFont="1" applyFill="1" applyBorder="1" applyAlignment="1" applyProtection="1">
      <alignment vertical="center"/>
    </xf>
    <xf numFmtId="0" fontId="6" fillId="18" borderId="0" xfId="0" applyFont="1" applyFill="1" applyAlignment="1" applyProtection="1">
      <alignment horizontal="right" vertical="center" wrapText="1"/>
    </xf>
    <xf numFmtId="0" fontId="0" fillId="0" borderId="0" xfId="0" applyAlignment="1" applyProtection="1">
      <alignment horizontal="right" vertical="center" wrapText="1"/>
    </xf>
    <xf numFmtId="0" fontId="0" fillId="0" borderId="7" xfId="0" applyBorder="1" applyAlignment="1" applyProtection="1">
      <alignment horizontal="right" vertical="center" wrapText="1"/>
    </xf>
    <xf numFmtId="0" fontId="45" fillId="18" borderId="0" xfId="0" applyFont="1" applyFill="1" applyAlignment="1" applyProtection="1">
      <alignment horizontal="left" vertical="center" wrapText="1"/>
    </xf>
    <xf numFmtId="0" fontId="0" fillId="0" borderId="0" xfId="0" applyAlignment="1" applyProtection="1">
      <alignment horizontal="left" vertical="center" wrapText="1"/>
    </xf>
    <xf numFmtId="0" fontId="0" fillId="0" borderId="0" xfId="0" applyAlignment="1" applyProtection="1">
      <alignment vertical="center" wrapText="1"/>
    </xf>
    <xf numFmtId="0" fontId="27" fillId="0" borderId="0" xfId="0" applyFont="1" applyAlignment="1" applyProtection="1">
      <alignment vertical="center" wrapText="1"/>
    </xf>
    <xf numFmtId="0" fontId="6" fillId="18" borderId="4" xfId="0" applyFont="1" applyFill="1" applyBorder="1" applyAlignment="1" applyProtection="1">
      <alignment horizontal="right" vertical="center" wrapText="1"/>
    </xf>
    <xf numFmtId="0" fontId="0" fillId="0" borderId="4" xfId="0" applyBorder="1" applyAlignment="1" applyProtection="1">
      <alignment horizontal="right" vertical="center" wrapText="1"/>
    </xf>
    <xf numFmtId="0" fontId="0" fillId="0" borderId="5" xfId="0" applyBorder="1" applyAlignment="1" applyProtection="1">
      <alignment horizontal="right" vertical="center" wrapText="1"/>
    </xf>
    <xf numFmtId="0" fontId="6" fillId="18" borderId="49" xfId="0" applyFont="1" applyFill="1" applyBorder="1" applyAlignment="1" applyProtection="1">
      <alignment horizontal="left" vertical="center"/>
    </xf>
    <xf numFmtId="0" fontId="6" fillId="18" borderId="20" xfId="0" applyFont="1" applyFill="1" applyBorder="1" applyAlignment="1" applyProtection="1">
      <alignment horizontal="left" vertical="center"/>
    </xf>
    <xf numFmtId="0" fontId="0" fillId="0" borderId="20" xfId="0" applyBorder="1" applyAlignment="1" applyProtection="1">
      <alignment horizontal="left" vertical="center"/>
    </xf>
    <xf numFmtId="0" fontId="31" fillId="20" borderId="26" xfId="0" applyFont="1" applyFill="1" applyBorder="1" applyAlignment="1" applyProtection="1">
      <alignment horizontal="center" vertical="center"/>
    </xf>
    <xf numFmtId="0" fontId="0" fillId="0" borderId="38" xfId="0" applyBorder="1" applyAlignment="1" applyProtection="1">
      <alignment horizontal="center" vertical="center"/>
    </xf>
    <xf numFmtId="0" fontId="32" fillId="18" borderId="26" xfId="0" applyFont="1" applyFill="1" applyBorder="1" applyAlignment="1" applyProtection="1">
      <alignment horizontal="center" vertical="center" wrapText="1"/>
    </xf>
    <xf numFmtId="0" fontId="32" fillId="18" borderId="38" xfId="0" applyFont="1" applyFill="1" applyBorder="1" applyAlignment="1" applyProtection="1">
      <alignment horizontal="center" vertical="center" wrapText="1"/>
    </xf>
    <xf numFmtId="0" fontId="31" fillId="20" borderId="38" xfId="0" applyFont="1" applyFill="1" applyBorder="1" applyAlignment="1" applyProtection="1">
      <alignment horizontal="center" vertical="center"/>
    </xf>
    <xf numFmtId="0" fontId="32" fillId="0" borderId="26" xfId="0" applyFont="1" applyBorder="1" applyAlignment="1" applyProtection="1">
      <alignment horizontal="left" vertical="center"/>
    </xf>
    <xf numFmtId="0" fontId="32" fillId="0" borderId="38" xfId="0" applyFont="1" applyBorder="1" applyAlignment="1" applyProtection="1">
      <alignment horizontal="left" vertical="center"/>
    </xf>
    <xf numFmtId="0" fontId="31" fillId="20" borderId="36" xfId="0" applyFont="1" applyFill="1" applyBorder="1" applyAlignment="1" applyProtection="1">
      <alignment horizontal="center" vertical="center"/>
    </xf>
    <xf numFmtId="0" fontId="32" fillId="0" borderId="26" xfId="0" applyFont="1" applyBorder="1" applyAlignment="1" applyProtection="1">
      <alignment vertical="center" wrapText="1"/>
    </xf>
    <xf numFmtId="0" fontId="0" fillId="0" borderId="36" xfId="0" applyBorder="1" applyAlignment="1" applyProtection="1">
      <alignment vertical="center" wrapText="1"/>
    </xf>
    <xf numFmtId="0" fontId="0" fillId="0" borderId="38" xfId="0" applyBorder="1" applyAlignment="1" applyProtection="1">
      <alignment vertical="center" wrapText="1"/>
    </xf>
    <xf numFmtId="0" fontId="32" fillId="0" borderId="3" xfId="0" applyFont="1" applyBorder="1" applyAlignment="1" applyProtection="1">
      <alignment vertical="center" wrapText="1"/>
    </xf>
    <xf numFmtId="0" fontId="0" fillId="0" borderId="6" xfId="0" applyBorder="1" applyAlignment="1" applyProtection="1">
      <alignment vertical="center" wrapText="1"/>
    </xf>
    <xf numFmtId="0" fontId="0" fillId="0" borderId="8" xfId="0" applyBorder="1" applyAlignment="1" applyProtection="1">
      <alignment vertical="center" wrapText="1"/>
    </xf>
    <xf numFmtId="0" fontId="16" fillId="20" borderId="18" xfId="0" applyFont="1" applyFill="1" applyBorder="1" applyAlignment="1" applyProtection="1">
      <alignment horizontal="center" vertical="center"/>
    </xf>
    <xf numFmtId="0" fontId="0" fillId="0" borderId="20" xfId="0" applyBorder="1" applyAlignment="1" applyProtection="1">
      <alignment horizontal="center" vertical="center"/>
    </xf>
    <xf numFmtId="0" fontId="0" fillId="0" borderId="19" xfId="0" applyBorder="1" applyAlignment="1" applyProtection="1">
      <alignment vertical="center"/>
    </xf>
    <xf numFmtId="0" fontId="29" fillId="20" borderId="18" xfId="0" applyFont="1" applyFill="1" applyBorder="1" applyAlignment="1" applyProtection="1">
      <alignment horizontal="center" vertical="center"/>
    </xf>
    <xf numFmtId="0" fontId="0" fillId="0" borderId="19" xfId="0" applyBorder="1" applyProtection="1"/>
    <xf numFmtId="0" fontId="41" fillId="0" borderId="26" xfId="0" applyFont="1" applyBorder="1" applyAlignment="1" applyProtection="1">
      <alignment horizontal="left" wrapText="1"/>
    </xf>
    <xf numFmtId="0" fontId="42" fillId="0" borderId="36" xfId="0" applyFont="1" applyBorder="1" applyAlignment="1" applyProtection="1">
      <alignment horizontal="left" wrapText="1"/>
    </xf>
    <xf numFmtId="0" fontId="42" fillId="0" borderId="38" xfId="0" applyFont="1" applyBorder="1" applyAlignment="1" applyProtection="1">
      <alignment horizontal="left" wrapText="1"/>
    </xf>
    <xf numFmtId="0" fontId="32" fillId="0" borderId="31" xfId="0" applyFont="1" applyBorder="1" applyAlignment="1" applyProtection="1">
      <alignment horizontal="left" vertical="center" wrapText="1"/>
    </xf>
    <xf numFmtId="0" fontId="32" fillId="0" borderId="29" xfId="0" applyFont="1" applyBorder="1" applyAlignment="1" applyProtection="1">
      <alignment horizontal="left" vertical="center" wrapText="1"/>
    </xf>
    <xf numFmtId="0" fontId="32" fillId="0" borderId="32" xfId="0" applyFont="1" applyBorder="1" applyAlignment="1" applyProtection="1">
      <alignment horizontal="left" vertical="center" wrapText="1"/>
    </xf>
    <xf numFmtId="0" fontId="31" fillId="20" borderId="3" xfId="0" applyFont="1" applyFill="1" applyBorder="1" applyAlignment="1" applyProtection="1">
      <alignment horizontal="center" vertical="center"/>
    </xf>
    <xf numFmtId="0" fontId="31" fillId="20" borderId="6" xfId="0" applyFont="1" applyFill="1" applyBorder="1" applyAlignment="1" applyProtection="1">
      <alignment horizontal="center" vertical="center"/>
    </xf>
    <xf numFmtId="0" fontId="31" fillId="20" borderId="8" xfId="0" applyFont="1" applyFill="1" applyBorder="1" applyAlignment="1" applyProtection="1">
      <alignment horizontal="center" vertical="center"/>
    </xf>
  </cellXfs>
  <cellStyles count="121">
    <cellStyle name="%" xfId="9" xr:uid="{00000000-0005-0000-0000-000000000000}"/>
    <cellStyle name="20% - Énfasis1 2" xfId="10" xr:uid="{00000000-0005-0000-0000-000001000000}"/>
    <cellStyle name="20% - Énfasis1 2 2" xfId="11" xr:uid="{00000000-0005-0000-0000-000002000000}"/>
    <cellStyle name="20% - Énfasis1 3" xfId="12" xr:uid="{00000000-0005-0000-0000-000003000000}"/>
    <cellStyle name="20% - Énfasis1 4" xfId="13" xr:uid="{00000000-0005-0000-0000-000004000000}"/>
    <cellStyle name="20% - Énfasis2 2" xfId="14" xr:uid="{00000000-0005-0000-0000-000005000000}"/>
    <cellStyle name="20% - Énfasis5 2" xfId="15" xr:uid="{00000000-0005-0000-0000-000006000000}"/>
    <cellStyle name="20% - Énfasis5 3" xfId="16" xr:uid="{00000000-0005-0000-0000-000007000000}"/>
    <cellStyle name="40% - Énfasis2 2" xfId="17" xr:uid="{00000000-0005-0000-0000-000008000000}"/>
    <cellStyle name="40% - Énfasis2 3" xfId="18" xr:uid="{00000000-0005-0000-0000-000009000000}"/>
    <cellStyle name="40% - Énfasis4 2" xfId="19" xr:uid="{00000000-0005-0000-0000-00000A000000}"/>
    <cellStyle name="40% - Énfasis5 2" xfId="20" xr:uid="{00000000-0005-0000-0000-00000B000000}"/>
    <cellStyle name="Buena 2" xfId="21" xr:uid="{00000000-0005-0000-0000-00000C000000}"/>
    <cellStyle name="Cálculo 2" xfId="22" xr:uid="{00000000-0005-0000-0000-00000D000000}"/>
    <cellStyle name="Cálculo 3" xfId="23" xr:uid="{00000000-0005-0000-0000-00000E000000}"/>
    <cellStyle name="Énfasis1 2" xfId="24" xr:uid="{00000000-0005-0000-0000-00000F000000}"/>
    <cellStyle name="Énfasis1 2 2" xfId="25" xr:uid="{00000000-0005-0000-0000-000010000000}"/>
    <cellStyle name="Énfasis2 2" xfId="26" xr:uid="{00000000-0005-0000-0000-000011000000}"/>
    <cellStyle name="Énfasis3 2" xfId="27" xr:uid="{00000000-0005-0000-0000-000012000000}"/>
    <cellStyle name="Euro" xfId="28" xr:uid="{00000000-0005-0000-0000-000013000000}"/>
    <cellStyle name="Euro 2" xfId="29" xr:uid="{00000000-0005-0000-0000-000014000000}"/>
    <cellStyle name="Euro 3" xfId="105" xr:uid="{00000000-0005-0000-0000-000015000000}"/>
    <cellStyle name="Euro_Presup&amp;Crédit L14-Madrid" xfId="96" xr:uid="{00000000-0005-0000-0000-000016000000}"/>
    <cellStyle name="Hipervínculo 2" xfId="30" xr:uid="{00000000-0005-0000-0000-000017000000}"/>
    <cellStyle name="Hipervínculo 2 2" xfId="31" xr:uid="{00000000-0005-0000-0000-000018000000}"/>
    <cellStyle name="Hipervínculo 2 3" xfId="106" xr:uid="{00000000-0005-0000-0000-000019000000}"/>
    <cellStyle name="Hipervínculo 2_Presup&amp;Crédit L14-Madrid" xfId="97" xr:uid="{00000000-0005-0000-0000-00001A000000}"/>
    <cellStyle name="Hipervínculo 3" xfId="32" xr:uid="{00000000-0005-0000-0000-00001B000000}"/>
    <cellStyle name="Millares [0] 2" xfId="33" xr:uid="{00000000-0005-0000-0000-00001D000000}"/>
    <cellStyle name="Millares [0] 2 2" xfId="34" xr:uid="{00000000-0005-0000-0000-00001E000000}"/>
    <cellStyle name="Millares [0] 2 3" xfId="107" xr:uid="{00000000-0005-0000-0000-00001F000000}"/>
    <cellStyle name="Millares [0] 2_Presup&amp;Crédit L14-Madrid" xfId="98" xr:uid="{00000000-0005-0000-0000-000020000000}"/>
    <cellStyle name="Millares [0] 3" xfId="35" xr:uid="{00000000-0005-0000-0000-000021000000}"/>
    <cellStyle name="Millares [0] 4" xfId="36" xr:uid="{00000000-0005-0000-0000-000022000000}"/>
    <cellStyle name="Millares 2" xfId="37" xr:uid="{00000000-0005-0000-0000-000023000000}"/>
    <cellStyle name="Millares 2 2" xfId="38" xr:uid="{00000000-0005-0000-0000-000024000000}"/>
    <cellStyle name="Millares 2 3" xfId="108" xr:uid="{00000000-0005-0000-0000-000025000000}"/>
    <cellStyle name="Millares 3" xfId="39" xr:uid="{00000000-0005-0000-0000-000026000000}"/>
    <cellStyle name="Millares 4" xfId="40" xr:uid="{00000000-0005-0000-0000-000027000000}"/>
    <cellStyle name="Millares 4 2" xfId="41" xr:uid="{00000000-0005-0000-0000-000028000000}"/>
    <cellStyle name="Millares 4 3" xfId="109" xr:uid="{00000000-0005-0000-0000-000029000000}"/>
    <cellStyle name="Millares 5" xfId="42" xr:uid="{00000000-0005-0000-0000-00002A000000}"/>
    <cellStyle name="Millares 6" xfId="43" xr:uid="{00000000-0005-0000-0000-00002B000000}"/>
    <cellStyle name="Millares 6 2" xfId="91" xr:uid="{00000000-0005-0000-0000-00002C000000}"/>
    <cellStyle name="Millares 6 3" xfId="110" xr:uid="{00000000-0005-0000-0000-00002D000000}"/>
    <cellStyle name="Millares 7" xfId="44" xr:uid="{00000000-0005-0000-0000-00002E000000}"/>
    <cellStyle name="Millares 8" xfId="45" xr:uid="{00000000-0005-0000-0000-00002F000000}"/>
    <cellStyle name="Millares 9" xfId="7" xr:uid="{00000000-0005-0000-0000-000030000000}"/>
    <cellStyle name="Moneda" xfId="3" builtinId="4"/>
    <cellStyle name="Moneda [0] 2" xfId="46" xr:uid="{00000000-0005-0000-0000-000032000000}"/>
    <cellStyle name="Moneda 2" xfId="47" xr:uid="{00000000-0005-0000-0000-000033000000}"/>
    <cellStyle name="Moneda 2 2" xfId="48" xr:uid="{00000000-0005-0000-0000-000034000000}"/>
    <cellStyle name="Moneda 2 3" xfId="111" xr:uid="{00000000-0005-0000-0000-000035000000}"/>
    <cellStyle name="Moneda 3" xfId="49" xr:uid="{00000000-0005-0000-0000-000036000000}"/>
    <cellStyle name="Moneda 3 2" xfId="50" xr:uid="{00000000-0005-0000-0000-000037000000}"/>
    <cellStyle name="Moneda 3 3" xfId="51" xr:uid="{00000000-0005-0000-0000-000038000000}"/>
    <cellStyle name="Moneda 4" xfId="52" xr:uid="{00000000-0005-0000-0000-000039000000}"/>
    <cellStyle name="Moneda 5" xfId="53" xr:uid="{00000000-0005-0000-0000-00003A000000}"/>
    <cellStyle name="Moneda 6" xfId="54" xr:uid="{00000000-0005-0000-0000-00003B000000}"/>
    <cellStyle name="Neutral 2" xfId="55" xr:uid="{00000000-0005-0000-0000-00003C000000}"/>
    <cellStyle name="Neutral 2 2" xfId="92" xr:uid="{00000000-0005-0000-0000-00003D000000}"/>
    <cellStyle name="Neutral 2 3" xfId="112" xr:uid="{00000000-0005-0000-0000-00003E000000}"/>
    <cellStyle name="Neutral 3" xfId="56" xr:uid="{00000000-0005-0000-0000-00003F000000}"/>
    <cellStyle name="No-definido" xfId="57" xr:uid="{00000000-0005-0000-0000-000040000000}"/>
    <cellStyle name="Normal" xfId="0" builtinId="0"/>
    <cellStyle name="Normal 10" xfId="58" xr:uid="{00000000-0005-0000-0000-000042000000}"/>
    <cellStyle name="Normal 11" xfId="59" xr:uid="{00000000-0005-0000-0000-000043000000}"/>
    <cellStyle name="Normal 12" xfId="60" xr:uid="{00000000-0005-0000-0000-000044000000}"/>
    <cellStyle name="Normal 13" xfId="61" xr:uid="{00000000-0005-0000-0000-000045000000}"/>
    <cellStyle name="Normal 14" xfId="62" xr:uid="{00000000-0005-0000-0000-000046000000}"/>
    <cellStyle name="Normal 15" xfId="63" xr:uid="{00000000-0005-0000-0000-000047000000}"/>
    <cellStyle name="Normal 16" xfId="4" xr:uid="{00000000-0005-0000-0000-000048000000}"/>
    <cellStyle name="Normal 17" xfId="6" xr:uid="{00000000-0005-0000-0000-000049000000}"/>
    <cellStyle name="Normal 17 2" xfId="118" xr:uid="{00000000-0005-0000-0000-00004A000000}"/>
    <cellStyle name="Normal 17 2 2" xfId="120" xr:uid="{00000000-0005-0000-0000-00004B000000}"/>
    <cellStyle name="Normal 17 3" xfId="104" xr:uid="{00000000-0005-0000-0000-00004C000000}"/>
    <cellStyle name="Normal 2" xfId="64" xr:uid="{00000000-0005-0000-0000-00004D000000}"/>
    <cellStyle name="Normal 2 2" xfId="5" xr:uid="{00000000-0005-0000-0000-00004E000000}"/>
    <cellStyle name="Normal 2 2 2" xfId="65" xr:uid="{00000000-0005-0000-0000-00004F000000}"/>
    <cellStyle name="Normal 2 2 3" xfId="93" xr:uid="{00000000-0005-0000-0000-000050000000}"/>
    <cellStyle name="Normal 2 2_Presup&amp;Crédit L14-Madrid" xfId="100" xr:uid="{00000000-0005-0000-0000-000051000000}"/>
    <cellStyle name="Normal 2 3" xfId="66" xr:uid="{00000000-0005-0000-0000-000052000000}"/>
    <cellStyle name="Normal 2 3 2" xfId="67" xr:uid="{00000000-0005-0000-0000-000053000000}"/>
    <cellStyle name="Normal 2 4" xfId="113" xr:uid="{00000000-0005-0000-0000-000054000000}"/>
    <cellStyle name="Normal 2 5" xfId="117" xr:uid="{00000000-0005-0000-0000-000055000000}"/>
    <cellStyle name="Normal 2 6" xfId="119" xr:uid="{00000000-0005-0000-0000-000056000000}"/>
    <cellStyle name="Normal 2_Presup&amp;Crédit L14-Madrid" xfId="99" xr:uid="{00000000-0005-0000-0000-000057000000}"/>
    <cellStyle name="Normal 3" xfId="1" xr:uid="{00000000-0005-0000-0000-000058000000}"/>
    <cellStyle name="Normal 3 2" xfId="69" xr:uid="{00000000-0005-0000-0000-000059000000}"/>
    <cellStyle name="Normal 3 2 2" xfId="70" xr:uid="{00000000-0005-0000-0000-00005A000000}"/>
    <cellStyle name="Normal 3 3" xfId="71" xr:uid="{00000000-0005-0000-0000-00005B000000}"/>
    <cellStyle name="Normal 3 4" xfId="68" xr:uid="{00000000-0005-0000-0000-00005C000000}"/>
    <cellStyle name="Normal 3_Presup&amp;Crédit L14-Madrid" xfId="101" xr:uid="{00000000-0005-0000-0000-00005D000000}"/>
    <cellStyle name="Normal 4" xfId="72" xr:uid="{00000000-0005-0000-0000-00005E000000}"/>
    <cellStyle name="Normal 4 2" xfId="73" xr:uid="{00000000-0005-0000-0000-00005F000000}"/>
    <cellStyle name="Normal 4 3" xfId="74" xr:uid="{00000000-0005-0000-0000-000060000000}"/>
    <cellStyle name="Normal 4 4" xfId="114" xr:uid="{00000000-0005-0000-0000-000061000000}"/>
    <cellStyle name="Normal 4_Presup&amp;Crédit L14-Madrid" xfId="102" xr:uid="{00000000-0005-0000-0000-000062000000}"/>
    <cellStyle name="Normal 5" xfId="2" xr:uid="{00000000-0005-0000-0000-000063000000}"/>
    <cellStyle name="Normal 5 2" xfId="76" xr:uid="{00000000-0005-0000-0000-000064000000}"/>
    <cellStyle name="Normal 5 3" xfId="75" xr:uid="{00000000-0005-0000-0000-000065000000}"/>
    <cellStyle name="Normal 5_Presup&amp;Crédit L14-Madrid" xfId="103" xr:uid="{00000000-0005-0000-0000-000066000000}"/>
    <cellStyle name="Normal 6" xfId="77" xr:uid="{00000000-0005-0000-0000-000067000000}"/>
    <cellStyle name="Normal 7" xfId="78" xr:uid="{00000000-0005-0000-0000-000068000000}"/>
    <cellStyle name="Normal 8" xfId="79" xr:uid="{00000000-0005-0000-0000-000069000000}"/>
    <cellStyle name="Normal 9" xfId="80" xr:uid="{00000000-0005-0000-0000-00006A000000}"/>
    <cellStyle name="Notas 2" xfId="81" xr:uid="{00000000-0005-0000-0000-00006B000000}"/>
    <cellStyle name="Notas 3" xfId="82" xr:uid="{00000000-0005-0000-0000-00006C000000}"/>
    <cellStyle name="Porcentaje 2" xfId="83" xr:uid="{00000000-0005-0000-0000-00006E000000}"/>
    <cellStyle name="Porcentaje 2 2" xfId="84" xr:uid="{00000000-0005-0000-0000-00006F000000}"/>
    <cellStyle name="Porcentaje 3" xfId="85" xr:uid="{00000000-0005-0000-0000-000070000000}"/>
    <cellStyle name="Porcentaje 3 2" xfId="94" xr:uid="{00000000-0005-0000-0000-000071000000}"/>
    <cellStyle name="Porcentaje 3 3" xfId="115" xr:uid="{00000000-0005-0000-0000-000072000000}"/>
    <cellStyle name="Porcentaje 4" xfId="8" xr:uid="{00000000-0005-0000-0000-000073000000}"/>
    <cellStyle name="Porcentual 2" xfId="86" xr:uid="{00000000-0005-0000-0000-000074000000}"/>
    <cellStyle name="Porcentual 3" xfId="87" xr:uid="{00000000-0005-0000-0000-000075000000}"/>
    <cellStyle name="Porcentual 3 2" xfId="88" xr:uid="{00000000-0005-0000-0000-000076000000}"/>
    <cellStyle name="Título 2 2" xfId="89" xr:uid="{00000000-0005-0000-0000-000077000000}"/>
    <cellStyle name="Título 2 2 2" xfId="95" xr:uid="{00000000-0005-0000-0000-000078000000}"/>
    <cellStyle name="Título 2 2 3" xfId="116" xr:uid="{00000000-0005-0000-0000-000079000000}"/>
    <cellStyle name="Título 2 3" xfId="90" xr:uid="{00000000-0005-0000-0000-00007A000000}"/>
  </cellStyles>
  <dxfs count="0"/>
  <tableStyles count="0" defaultTableStyle="TableStyleMedium2" defaultPivotStyle="PivotStyleLight16"/>
  <colors>
    <mruColors>
      <color rgb="FF00FF00"/>
      <color rgb="FFFF9900"/>
      <color rgb="FF003366"/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CAB4A4-70E9-49E6-8A5E-1AAEDD74FF46}">
  <sheetPr>
    <tabColor rgb="FF00FF00"/>
  </sheetPr>
  <dimension ref="A1:I104"/>
  <sheetViews>
    <sheetView tabSelected="1" topLeftCell="A85" workbookViewId="0">
      <selection activeCell="J98" sqref="J98"/>
    </sheetView>
  </sheetViews>
  <sheetFormatPr baseColWidth="10" defaultRowHeight="15" x14ac:dyDescent="0.25"/>
  <cols>
    <col min="1" max="2" width="11.42578125" style="24"/>
    <col min="3" max="3" width="54.42578125" style="24" customWidth="1"/>
    <col min="4" max="4" width="43" style="24" customWidth="1"/>
    <col min="5" max="5" width="13" style="24" customWidth="1"/>
    <col min="6" max="7" width="11.42578125" style="24"/>
    <col min="8" max="8" width="16.28515625" style="24" customWidth="1"/>
    <col min="9" max="16384" width="11.42578125" style="24"/>
  </cols>
  <sheetData>
    <row r="1" spans="2:9" ht="30.75" customHeight="1" thickBot="1" x14ac:dyDescent="0.3"/>
    <row r="2" spans="2:9" ht="24" thickBot="1" x14ac:dyDescent="0.3">
      <c r="B2" s="49"/>
      <c r="C2" s="50"/>
      <c r="D2" s="167" t="s">
        <v>0</v>
      </c>
      <c r="E2" s="168"/>
      <c r="F2" s="168"/>
      <c r="G2" s="168"/>
      <c r="H2" s="168"/>
      <c r="I2" s="171"/>
    </row>
    <row r="3" spans="2:9" ht="87" thickBot="1" x14ac:dyDescent="0.3">
      <c r="B3" s="49"/>
      <c r="C3" s="51" t="s">
        <v>1</v>
      </c>
      <c r="D3" s="52" t="s">
        <v>2</v>
      </c>
      <c r="E3" s="53" t="s">
        <v>3</v>
      </c>
      <c r="F3" s="26" t="s">
        <v>54</v>
      </c>
      <c r="G3" s="53" t="s">
        <v>4</v>
      </c>
      <c r="H3" s="53" t="s">
        <v>33</v>
      </c>
      <c r="I3" s="27" t="s">
        <v>5</v>
      </c>
    </row>
    <row r="4" spans="2:9" x14ac:dyDescent="0.25">
      <c r="B4" s="178" t="s">
        <v>6</v>
      </c>
      <c r="C4" s="164" t="s">
        <v>34</v>
      </c>
      <c r="D4" s="54" t="s">
        <v>7</v>
      </c>
      <c r="E4" s="55">
        <v>5046</v>
      </c>
      <c r="F4" s="56">
        <v>5.74</v>
      </c>
      <c r="G4" s="42"/>
      <c r="H4" s="17">
        <f>ROUND(E4*G4,2)</f>
        <v>0</v>
      </c>
      <c r="I4" s="57">
        <v>0</v>
      </c>
    </row>
    <row r="5" spans="2:9" x14ac:dyDescent="0.25">
      <c r="B5" s="179"/>
      <c r="C5" s="165"/>
      <c r="D5" s="58" t="s">
        <v>8</v>
      </c>
      <c r="E5" s="59">
        <v>586</v>
      </c>
      <c r="F5" s="60">
        <v>5.93</v>
      </c>
      <c r="G5" s="43"/>
      <c r="H5" s="3">
        <f t="shared" ref="H5:H15" si="0">ROUND(E5*G5,2)</f>
        <v>0</v>
      </c>
      <c r="I5" s="61">
        <v>0</v>
      </c>
    </row>
    <row r="6" spans="2:9" x14ac:dyDescent="0.25">
      <c r="B6" s="179"/>
      <c r="C6" s="165"/>
      <c r="D6" s="62" t="s">
        <v>9</v>
      </c>
      <c r="E6" s="59">
        <v>116</v>
      </c>
      <c r="F6" s="60">
        <v>6.53</v>
      </c>
      <c r="G6" s="43"/>
      <c r="H6" s="3">
        <f t="shared" si="0"/>
        <v>0</v>
      </c>
      <c r="I6" s="61">
        <v>0</v>
      </c>
    </row>
    <row r="7" spans="2:9" x14ac:dyDescent="0.25">
      <c r="B7" s="179"/>
      <c r="C7" s="165"/>
      <c r="D7" s="62" t="s">
        <v>10</v>
      </c>
      <c r="E7" s="59">
        <v>46</v>
      </c>
      <c r="F7" s="60">
        <v>8.48</v>
      </c>
      <c r="G7" s="43"/>
      <c r="H7" s="3">
        <f t="shared" si="0"/>
        <v>0</v>
      </c>
      <c r="I7" s="61">
        <v>0</v>
      </c>
    </row>
    <row r="8" spans="2:9" x14ac:dyDescent="0.25">
      <c r="B8" s="179"/>
      <c r="C8" s="165"/>
      <c r="D8" s="62" t="s">
        <v>11</v>
      </c>
      <c r="E8" s="59">
        <v>5</v>
      </c>
      <c r="F8" s="60">
        <v>11.68</v>
      </c>
      <c r="G8" s="43"/>
      <c r="H8" s="3">
        <f t="shared" si="0"/>
        <v>0</v>
      </c>
      <c r="I8" s="61">
        <v>0</v>
      </c>
    </row>
    <row r="9" spans="2:9" ht="15.75" thickBot="1" x14ac:dyDescent="0.3">
      <c r="B9" s="179"/>
      <c r="C9" s="165"/>
      <c r="D9" s="63" t="s">
        <v>12</v>
      </c>
      <c r="E9" s="64">
        <v>1</v>
      </c>
      <c r="F9" s="65">
        <v>12.23</v>
      </c>
      <c r="G9" s="44"/>
      <c r="H9" s="4">
        <f t="shared" si="0"/>
        <v>0</v>
      </c>
      <c r="I9" s="66">
        <v>0</v>
      </c>
    </row>
    <row r="10" spans="2:9" x14ac:dyDescent="0.25">
      <c r="B10" s="179"/>
      <c r="C10" s="172" t="s">
        <v>35</v>
      </c>
      <c r="D10" s="54" t="s">
        <v>7</v>
      </c>
      <c r="E10" s="67">
        <v>4257</v>
      </c>
      <c r="F10" s="68">
        <v>5.74</v>
      </c>
      <c r="G10" s="45"/>
      <c r="H10" s="12">
        <f t="shared" si="0"/>
        <v>0</v>
      </c>
      <c r="I10" s="57">
        <v>0.21</v>
      </c>
    </row>
    <row r="11" spans="2:9" ht="15.75" thickBot="1" x14ac:dyDescent="0.3">
      <c r="B11" s="179"/>
      <c r="C11" s="173"/>
      <c r="D11" s="69" t="s">
        <v>8</v>
      </c>
      <c r="E11" s="70">
        <v>43</v>
      </c>
      <c r="F11" s="71">
        <v>5.93</v>
      </c>
      <c r="G11" s="46"/>
      <c r="H11" s="4">
        <f t="shared" si="0"/>
        <v>0</v>
      </c>
      <c r="I11" s="72">
        <v>0.21</v>
      </c>
    </row>
    <row r="12" spans="2:9" x14ac:dyDescent="0.25">
      <c r="B12" s="179"/>
      <c r="C12" s="175" t="s">
        <v>36</v>
      </c>
      <c r="D12" s="73" t="s">
        <v>37</v>
      </c>
      <c r="E12" s="55">
        <f>ROUND(SUM(E4:E9)*0.03,0)</f>
        <v>174</v>
      </c>
      <c r="F12" s="56">
        <v>2.4</v>
      </c>
      <c r="G12" s="42"/>
      <c r="H12" s="17">
        <f t="shared" si="0"/>
        <v>0</v>
      </c>
      <c r="I12" s="74">
        <v>0.21</v>
      </c>
    </row>
    <row r="13" spans="2:9" x14ac:dyDescent="0.25">
      <c r="B13" s="179"/>
      <c r="C13" s="176"/>
      <c r="D13" s="62" t="s">
        <v>38</v>
      </c>
      <c r="E13" s="59">
        <f>E10+E11</f>
        <v>4300</v>
      </c>
      <c r="F13" s="60">
        <v>2.4</v>
      </c>
      <c r="G13" s="43"/>
      <c r="H13" s="3">
        <f t="shared" si="0"/>
        <v>0</v>
      </c>
      <c r="I13" s="61">
        <v>0.21</v>
      </c>
    </row>
    <row r="14" spans="2:9" x14ac:dyDescent="0.25">
      <c r="B14" s="179"/>
      <c r="C14" s="176"/>
      <c r="D14" s="62" t="s">
        <v>39</v>
      </c>
      <c r="E14" s="59">
        <f>SUM(E4:E11)-E12</f>
        <v>9926</v>
      </c>
      <c r="F14" s="60">
        <v>1.03</v>
      </c>
      <c r="G14" s="43"/>
      <c r="H14" s="3">
        <f t="shared" si="0"/>
        <v>0</v>
      </c>
      <c r="I14" s="61">
        <v>0.21</v>
      </c>
    </row>
    <row r="15" spans="2:9" ht="15.75" thickBot="1" x14ac:dyDescent="0.3">
      <c r="B15" s="180"/>
      <c r="C15" s="177"/>
      <c r="D15" s="75" t="s">
        <v>40</v>
      </c>
      <c r="E15" s="76">
        <f>E10+E11</f>
        <v>4300</v>
      </c>
      <c r="F15" s="77">
        <v>0.83</v>
      </c>
      <c r="G15" s="47"/>
      <c r="H15" s="13">
        <f t="shared" si="0"/>
        <v>0</v>
      </c>
      <c r="I15" s="78">
        <v>0.21</v>
      </c>
    </row>
    <row r="16" spans="2:9" ht="15.75" thickBot="1" x14ac:dyDescent="0.3">
      <c r="B16" s="49"/>
      <c r="C16" s="147" t="s">
        <v>13</v>
      </c>
      <c r="D16" s="148"/>
      <c r="E16" s="148"/>
      <c r="F16" s="148"/>
      <c r="G16" s="149"/>
      <c r="H16" s="30">
        <f>SUM(H4:H15)</f>
        <v>0</v>
      </c>
      <c r="I16" s="79"/>
    </row>
    <row r="17" spans="2:9" ht="15.75" thickBot="1" x14ac:dyDescent="0.3">
      <c r="B17" s="49"/>
      <c r="C17" s="80"/>
      <c r="D17" s="80"/>
      <c r="E17" s="1"/>
      <c r="F17" s="1"/>
      <c r="G17" s="1"/>
      <c r="H17" s="1"/>
      <c r="I17" s="79"/>
    </row>
    <row r="18" spans="2:9" ht="24" thickBot="1" x14ac:dyDescent="0.3">
      <c r="B18" s="49"/>
      <c r="C18" s="50"/>
      <c r="D18" s="167" t="s">
        <v>14</v>
      </c>
      <c r="E18" s="168"/>
      <c r="F18" s="168"/>
      <c r="G18" s="168"/>
      <c r="H18" s="168"/>
      <c r="I18" s="169"/>
    </row>
    <row r="19" spans="2:9" ht="87" thickBot="1" x14ac:dyDescent="0.3">
      <c r="B19" s="49"/>
      <c r="C19" s="51" t="s">
        <v>1</v>
      </c>
      <c r="D19" s="81" t="s">
        <v>2</v>
      </c>
      <c r="E19" s="82" t="s">
        <v>3</v>
      </c>
      <c r="F19" s="26" t="s">
        <v>54</v>
      </c>
      <c r="G19" s="53" t="s">
        <v>4</v>
      </c>
      <c r="H19" s="83" t="s">
        <v>33</v>
      </c>
      <c r="I19" s="2" t="s">
        <v>5</v>
      </c>
    </row>
    <row r="20" spans="2:9" x14ac:dyDescent="0.25">
      <c r="B20" s="153" t="s">
        <v>15</v>
      </c>
      <c r="C20" s="164" t="s">
        <v>41</v>
      </c>
      <c r="D20" s="54" t="s">
        <v>7</v>
      </c>
      <c r="E20" s="84">
        <v>26535</v>
      </c>
      <c r="F20" s="85">
        <v>5.74</v>
      </c>
      <c r="G20" s="43"/>
      <c r="H20" s="17">
        <f>ROUND(E20*G20,2)</f>
        <v>0</v>
      </c>
      <c r="I20" s="57">
        <v>0</v>
      </c>
    </row>
    <row r="21" spans="2:9" x14ac:dyDescent="0.25">
      <c r="B21" s="160"/>
      <c r="C21" s="165"/>
      <c r="D21" s="58" t="s">
        <v>8</v>
      </c>
      <c r="E21" s="86">
        <v>3081</v>
      </c>
      <c r="F21" s="87">
        <v>5.93</v>
      </c>
      <c r="G21" s="43"/>
      <c r="H21" s="3">
        <f t="shared" ref="H21:H31" si="1">ROUND(E21*G21,2)</f>
        <v>0</v>
      </c>
      <c r="I21" s="61">
        <v>0</v>
      </c>
    </row>
    <row r="22" spans="2:9" x14ac:dyDescent="0.25">
      <c r="B22" s="160"/>
      <c r="C22" s="165"/>
      <c r="D22" s="62" t="s">
        <v>9</v>
      </c>
      <c r="E22" s="86">
        <v>610</v>
      </c>
      <c r="F22" s="87">
        <v>6.53</v>
      </c>
      <c r="G22" s="43"/>
      <c r="H22" s="3">
        <f t="shared" si="1"/>
        <v>0</v>
      </c>
      <c r="I22" s="61">
        <v>0</v>
      </c>
    </row>
    <row r="23" spans="2:9" x14ac:dyDescent="0.25">
      <c r="B23" s="160"/>
      <c r="C23" s="165"/>
      <c r="D23" s="62" t="s">
        <v>10</v>
      </c>
      <c r="E23" s="86">
        <v>244</v>
      </c>
      <c r="F23" s="87">
        <v>8.48</v>
      </c>
      <c r="G23" s="43"/>
      <c r="H23" s="3">
        <f t="shared" si="1"/>
        <v>0</v>
      </c>
      <c r="I23" s="61">
        <v>0</v>
      </c>
    </row>
    <row r="24" spans="2:9" x14ac:dyDescent="0.25">
      <c r="B24" s="160"/>
      <c r="C24" s="165"/>
      <c r="D24" s="62" t="s">
        <v>11</v>
      </c>
      <c r="E24" s="86">
        <v>27</v>
      </c>
      <c r="F24" s="87">
        <v>11.68</v>
      </c>
      <c r="G24" s="43"/>
      <c r="H24" s="3">
        <f t="shared" si="1"/>
        <v>0</v>
      </c>
      <c r="I24" s="61">
        <v>0</v>
      </c>
    </row>
    <row r="25" spans="2:9" ht="15.75" thickBot="1" x14ac:dyDescent="0.3">
      <c r="B25" s="160"/>
      <c r="C25" s="165"/>
      <c r="D25" s="63" t="s">
        <v>12</v>
      </c>
      <c r="E25" s="88">
        <v>3</v>
      </c>
      <c r="F25" s="89">
        <v>12.23</v>
      </c>
      <c r="G25" s="44"/>
      <c r="H25" s="4">
        <f t="shared" si="1"/>
        <v>0</v>
      </c>
      <c r="I25" s="66">
        <v>0</v>
      </c>
    </row>
    <row r="26" spans="2:9" x14ac:dyDescent="0.25">
      <c r="B26" s="160"/>
      <c r="C26" s="172" t="s">
        <v>35</v>
      </c>
      <c r="D26" s="54" t="s">
        <v>42</v>
      </c>
      <c r="E26" s="90">
        <v>22770</v>
      </c>
      <c r="F26" s="91">
        <v>5.74</v>
      </c>
      <c r="G26" s="45"/>
      <c r="H26" s="12">
        <f t="shared" si="1"/>
        <v>0</v>
      </c>
      <c r="I26" s="57">
        <v>0.21</v>
      </c>
    </row>
    <row r="27" spans="2:9" ht="15.75" thickBot="1" x14ac:dyDescent="0.3">
      <c r="B27" s="160"/>
      <c r="C27" s="174"/>
      <c r="D27" s="69" t="s">
        <v>12</v>
      </c>
      <c r="E27" s="88">
        <v>230</v>
      </c>
      <c r="F27" s="89">
        <v>5.93</v>
      </c>
      <c r="G27" s="46"/>
      <c r="H27" s="4">
        <f t="shared" si="1"/>
        <v>0</v>
      </c>
      <c r="I27" s="72">
        <v>0.21</v>
      </c>
    </row>
    <row r="28" spans="2:9" ht="15" customHeight="1" x14ac:dyDescent="0.25">
      <c r="B28" s="160"/>
      <c r="C28" s="175" t="s">
        <v>36</v>
      </c>
      <c r="D28" s="73" t="s">
        <v>37</v>
      </c>
      <c r="E28" s="84">
        <f>ROUND(SUM(E20:E25)*0.03,0)</f>
        <v>915</v>
      </c>
      <c r="F28" s="85">
        <v>2.4</v>
      </c>
      <c r="G28" s="42"/>
      <c r="H28" s="17">
        <f t="shared" si="1"/>
        <v>0</v>
      </c>
      <c r="I28" s="74">
        <v>0.21</v>
      </c>
    </row>
    <row r="29" spans="2:9" ht="15" customHeight="1" x14ac:dyDescent="0.25">
      <c r="B29" s="160"/>
      <c r="C29" s="176"/>
      <c r="D29" s="62" t="s">
        <v>38</v>
      </c>
      <c r="E29" s="86">
        <f>E26+E27</f>
        <v>23000</v>
      </c>
      <c r="F29" s="87">
        <v>2.4</v>
      </c>
      <c r="G29" s="43"/>
      <c r="H29" s="3">
        <f t="shared" si="1"/>
        <v>0</v>
      </c>
      <c r="I29" s="61">
        <v>0.21</v>
      </c>
    </row>
    <row r="30" spans="2:9" ht="15" customHeight="1" x14ac:dyDescent="0.25">
      <c r="B30" s="160"/>
      <c r="C30" s="176"/>
      <c r="D30" s="62" t="s">
        <v>39</v>
      </c>
      <c r="E30" s="86">
        <f>SUM(E20:E27)-E28</f>
        <v>52585</v>
      </c>
      <c r="F30" s="87">
        <v>1.03</v>
      </c>
      <c r="G30" s="43"/>
      <c r="H30" s="3">
        <f t="shared" si="1"/>
        <v>0</v>
      </c>
      <c r="I30" s="61">
        <v>0.21</v>
      </c>
    </row>
    <row r="31" spans="2:9" ht="15.75" customHeight="1" thickBot="1" x14ac:dyDescent="0.3">
      <c r="B31" s="157"/>
      <c r="C31" s="177"/>
      <c r="D31" s="92" t="s">
        <v>40</v>
      </c>
      <c r="E31" s="93">
        <f>E26+E27</f>
        <v>23000</v>
      </c>
      <c r="F31" s="94">
        <v>0.83</v>
      </c>
      <c r="G31" s="47"/>
      <c r="H31" s="13">
        <f t="shared" si="1"/>
        <v>0</v>
      </c>
      <c r="I31" s="78">
        <v>0.21</v>
      </c>
    </row>
    <row r="32" spans="2:9" ht="15.75" thickBot="1" x14ac:dyDescent="0.3">
      <c r="B32" s="49"/>
      <c r="C32" s="147" t="s">
        <v>16</v>
      </c>
      <c r="D32" s="148"/>
      <c r="E32" s="148"/>
      <c r="F32" s="148"/>
      <c r="G32" s="149"/>
      <c r="H32" s="30">
        <f>SUM(H20:H31)</f>
        <v>0</v>
      </c>
      <c r="I32" s="79"/>
    </row>
    <row r="33" spans="2:9" ht="15.75" thickBot="1" x14ac:dyDescent="0.3">
      <c r="B33" s="49"/>
      <c r="C33" s="80"/>
      <c r="D33" s="80"/>
      <c r="E33" s="1"/>
      <c r="F33" s="1"/>
      <c r="G33" s="1"/>
      <c r="H33" s="1"/>
      <c r="I33" s="79"/>
    </row>
    <row r="34" spans="2:9" ht="24" thickBot="1" x14ac:dyDescent="0.3">
      <c r="B34" s="49"/>
      <c r="C34" s="50"/>
      <c r="D34" s="167" t="s">
        <v>17</v>
      </c>
      <c r="E34" s="168"/>
      <c r="F34" s="168"/>
      <c r="G34" s="168"/>
      <c r="H34" s="168"/>
      <c r="I34" s="169"/>
    </row>
    <row r="35" spans="2:9" ht="87" thickBot="1" x14ac:dyDescent="0.3">
      <c r="B35" s="49"/>
      <c r="C35" s="51" t="s">
        <v>1</v>
      </c>
      <c r="D35" s="52" t="s">
        <v>2</v>
      </c>
      <c r="E35" s="82" t="s">
        <v>3</v>
      </c>
      <c r="F35" s="26" t="s">
        <v>54</v>
      </c>
      <c r="G35" s="53" t="s">
        <v>4</v>
      </c>
      <c r="H35" s="83" t="s">
        <v>33</v>
      </c>
      <c r="I35" s="2" t="s">
        <v>5</v>
      </c>
    </row>
    <row r="36" spans="2:9" x14ac:dyDescent="0.25">
      <c r="B36" s="153" t="s">
        <v>18</v>
      </c>
      <c r="C36" s="164" t="s">
        <v>41</v>
      </c>
      <c r="D36" s="54" t="s">
        <v>7</v>
      </c>
      <c r="E36" s="84">
        <v>51330</v>
      </c>
      <c r="F36" s="85">
        <v>5.74</v>
      </c>
      <c r="G36" s="43"/>
      <c r="H36" s="17">
        <f>ROUND(E36*G36,2)</f>
        <v>0</v>
      </c>
      <c r="I36" s="57">
        <v>0</v>
      </c>
    </row>
    <row r="37" spans="2:9" x14ac:dyDescent="0.25">
      <c r="B37" s="160"/>
      <c r="C37" s="165"/>
      <c r="D37" s="58" t="s">
        <v>8</v>
      </c>
      <c r="E37" s="86">
        <v>5959</v>
      </c>
      <c r="F37" s="87">
        <v>5.93</v>
      </c>
      <c r="G37" s="43"/>
      <c r="H37" s="3">
        <f t="shared" ref="H37:H47" si="2">ROUND(E37*G37,2)</f>
        <v>0</v>
      </c>
      <c r="I37" s="61">
        <v>0</v>
      </c>
    </row>
    <row r="38" spans="2:9" x14ac:dyDescent="0.25">
      <c r="B38" s="160"/>
      <c r="C38" s="165"/>
      <c r="D38" s="62" t="s">
        <v>9</v>
      </c>
      <c r="E38" s="86">
        <v>1180</v>
      </c>
      <c r="F38" s="87">
        <v>6.53</v>
      </c>
      <c r="G38" s="43"/>
      <c r="H38" s="3">
        <f t="shared" si="2"/>
        <v>0</v>
      </c>
      <c r="I38" s="61">
        <v>0</v>
      </c>
    </row>
    <row r="39" spans="2:9" x14ac:dyDescent="0.25">
      <c r="B39" s="160"/>
      <c r="C39" s="165"/>
      <c r="D39" s="62" t="s">
        <v>10</v>
      </c>
      <c r="E39" s="86">
        <v>472</v>
      </c>
      <c r="F39" s="87">
        <v>8.48</v>
      </c>
      <c r="G39" s="43"/>
      <c r="H39" s="3">
        <f t="shared" si="2"/>
        <v>0</v>
      </c>
      <c r="I39" s="61">
        <v>0</v>
      </c>
    </row>
    <row r="40" spans="2:9" x14ac:dyDescent="0.25">
      <c r="B40" s="160"/>
      <c r="C40" s="165"/>
      <c r="D40" s="62" t="s">
        <v>11</v>
      </c>
      <c r="E40" s="86">
        <v>53</v>
      </c>
      <c r="F40" s="87">
        <v>11.68</v>
      </c>
      <c r="G40" s="43"/>
      <c r="H40" s="3">
        <f t="shared" si="2"/>
        <v>0</v>
      </c>
      <c r="I40" s="61">
        <v>0</v>
      </c>
    </row>
    <row r="41" spans="2:9" ht="15.75" thickBot="1" x14ac:dyDescent="0.3">
      <c r="B41" s="160"/>
      <c r="C41" s="165"/>
      <c r="D41" s="63" t="s">
        <v>12</v>
      </c>
      <c r="E41" s="88">
        <v>6</v>
      </c>
      <c r="F41" s="89">
        <v>12.23</v>
      </c>
      <c r="G41" s="44"/>
      <c r="H41" s="4">
        <f t="shared" si="2"/>
        <v>0</v>
      </c>
      <c r="I41" s="66">
        <v>0</v>
      </c>
    </row>
    <row r="42" spans="2:9" x14ac:dyDescent="0.25">
      <c r="B42" s="160"/>
      <c r="C42" s="172" t="s">
        <v>35</v>
      </c>
      <c r="D42" s="54" t="s">
        <v>42</v>
      </c>
      <c r="E42" s="90">
        <v>44055</v>
      </c>
      <c r="F42" s="91">
        <v>5.74</v>
      </c>
      <c r="G42" s="45"/>
      <c r="H42" s="12">
        <f t="shared" si="2"/>
        <v>0</v>
      </c>
      <c r="I42" s="57">
        <v>0.21</v>
      </c>
    </row>
    <row r="43" spans="2:9" ht="15.75" thickBot="1" x14ac:dyDescent="0.3">
      <c r="B43" s="160"/>
      <c r="C43" s="173"/>
      <c r="D43" s="95" t="s">
        <v>12</v>
      </c>
      <c r="E43" s="88">
        <v>445</v>
      </c>
      <c r="F43" s="89">
        <v>5.93</v>
      </c>
      <c r="G43" s="46"/>
      <c r="H43" s="4">
        <f t="shared" si="2"/>
        <v>0</v>
      </c>
      <c r="I43" s="78">
        <v>0.21</v>
      </c>
    </row>
    <row r="44" spans="2:9" ht="15" customHeight="1" x14ac:dyDescent="0.25">
      <c r="B44" s="160"/>
      <c r="C44" s="175" t="s">
        <v>43</v>
      </c>
      <c r="D44" s="73" t="s">
        <v>37</v>
      </c>
      <c r="E44" s="84">
        <f>ROUND(SUM(E36:E41)*0.03,0)</f>
        <v>1770</v>
      </c>
      <c r="F44" s="85">
        <v>2.4</v>
      </c>
      <c r="G44" s="42"/>
      <c r="H44" s="17">
        <f t="shared" si="2"/>
        <v>0</v>
      </c>
      <c r="I44" s="74">
        <v>0.21</v>
      </c>
    </row>
    <row r="45" spans="2:9" ht="15" customHeight="1" x14ac:dyDescent="0.25">
      <c r="B45" s="160"/>
      <c r="C45" s="176"/>
      <c r="D45" s="62" t="s">
        <v>38</v>
      </c>
      <c r="E45" s="86">
        <f>E42+E43</f>
        <v>44500</v>
      </c>
      <c r="F45" s="87">
        <v>2.4</v>
      </c>
      <c r="G45" s="43"/>
      <c r="H45" s="3">
        <f t="shared" si="2"/>
        <v>0</v>
      </c>
      <c r="I45" s="61">
        <v>0.21</v>
      </c>
    </row>
    <row r="46" spans="2:9" ht="15" customHeight="1" x14ac:dyDescent="0.25">
      <c r="B46" s="160"/>
      <c r="C46" s="176"/>
      <c r="D46" s="62" t="s">
        <v>39</v>
      </c>
      <c r="E46" s="86">
        <f>SUM(E36:E43)-E44</f>
        <v>101730</v>
      </c>
      <c r="F46" s="87">
        <v>1.03</v>
      </c>
      <c r="G46" s="43"/>
      <c r="H46" s="3">
        <f t="shared" si="2"/>
        <v>0</v>
      </c>
      <c r="I46" s="61">
        <v>0.21</v>
      </c>
    </row>
    <row r="47" spans="2:9" ht="15.75" customHeight="1" thickBot="1" x14ac:dyDescent="0.3">
      <c r="B47" s="157"/>
      <c r="C47" s="177"/>
      <c r="D47" s="92" t="s">
        <v>40</v>
      </c>
      <c r="E47" s="93">
        <f>E42+E43</f>
        <v>44500</v>
      </c>
      <c r="F47" s="94">
        <v>0.83</v>
      </c>
      <c r="G47" s="47"/>
      <c r="H47" s="13">
        <f t="shared" si="2"/>
        <v>0</v>
      </c>
      <c r="I47" s="78">
        <v>0.21</v>
      </c>
    </row>
    <row r="48" spans="2:9" ht="15.75" thickBot="1" x14ac:dyDescent="0.3">
      <c r="B48" s="49"/>
      <c r="C48" s="147" t="s">
        <v>19</v>
      </c>
      <c r="D48" s="148"/>
      <c r="E48" s="148"/>
      <c r="F48" s="148"/>
      <c r="G48" s="149"/>
      <c r="H48" s="30">
        <f>SUM(H36:H47)</f>
        <v>0</v>
      </c>
      <c r="I48" s="79"/>
    </row>
    <row r="49" spans="2:9" ht="15.75" thickBot="1" x14ac:dyDescent="0.3">
      <c r="B49" s="49"/>
      <c r="C49" s="80"/>
      <c r="D49" s="80"/>
      <c r="E49" s="1"/>
      <c r="F49" s="1"/>
      <c r="G49" s="1"/>
      <c r="H49" s="1"/>
      <c r="I49" s="79"/>
    </row>
    <row r="50" spans="2:9" ht="24" thickBot="1" x14ac:dyDescent="0.3">
      <c r="B50" s="49"/>
      <c r="C50" s="50"/>
      <c r="D50" s="167" t="s">
        <v>20</v>
      </c>
      <c r="E50" s="168"/>
      <c r="F50" s="168"/>
      <c r="G50" s="168"/>
      <c r="H50" s="168"/>
      <c r="I50" s="169"/>
    </row>
    <row r="51" spans="2:9" ht="87" thickBot="1" x14ac:dyDescent="0.3">
      <c r="B51" s="49"/>
      <c r="C51" s="96" t="s">
        <v>1</v>
      </c>
      <c r="D51" s="81" t="s">
        <v>2</v>
      </c>
      <c r="E51" s="97" t="s">
        <v>3</v>
      </c>
      <c r="F51" s="26" t="s">
        <v>54</v>
      </c>
      <c r="G51" s="53" t="s">
        <v>4</v>
      </c>
      <c r="H51" s="83" t="s">
        <v>33</v>
      </c>
      <c r="I51" s="2" t="s">
        <v>5</v>
      </c>
    </row>
    <row r="52" spans="2:9" x14ac:dyDescent="0.25">
      <c r="B52" s="153" t="s">
        <v>21</v>
      </c>
      <c r="C52" s="164" t="s">
        <v>41</v>
      </c>
      <c r="D52" s="54" t="s">
        <v>7</v>
      </c>
      <c r="E52" s="84">
        <v>58</v>
      </c>
      <c r="F52" s="98">
        <v>7.15</v>
      </c>
      <c r="G52" s="42"/>
      <c r="H52" s="18">
        <f>ROUND(E52*G52,2)</f>
        <v>0</v>
      </c>
      <c r="I52" s="57">
        <v>0</v>
      </c>
    </row>
    <row r="53" spans="2:9" x14ac:dyDescent="0.25">
      <c r="B53" s="160"/>
      <c r="C53" s="165"/>
      <c r="D53" s="58" t="s">
        <v>8</v>
      </c>
      <c r="E53" s="86">
        <v>6</v>
      </c>
      <c r="F53" s="99">
        <v>7.45</v>
      </c>
      <c r="G53" s="43"/>
      <c r="H53" s="19">
        <f t="shared" ref="H53:H58" si="3">ROUND(E53*G53,2)</f>
        <v>0</v>
      </c>
      <c r="I53" s="61">
        <v>0</v>
      </c>
    </row>
    <row r="54" spans="2:9" x14ac:dyDescent="0.25">
      <c r="B54" s="160"/>
      <c r="C54" s="165"/>
      <c r="D54" s="62" t="s">
        <v>9</v>
      </c>
      <c r="E54" s="86">
        <v>3</v>
      </c>
      <c r="F54" s="99">
        <v>8.25</v>
      </c>
      <c r="G54" s="43"/>
      <c r="H54" s="19">
        <f t="shared" si="3"/>
        <v>0</v>
      </c>
      <c r="I54" s="61">
        <v>0</v>
      </c>
    </row>
    <row r="55" spans="2:9" x14ac:dyDescent="0.25">
      <c r="B55" s="160"/>
      <c r="C55" s="165"/>
      <c r="D55" s="62" t="s">
        <v>10</v>
      </c>
      <c r="E55" s="86">
        <v>4</v>
      </c>
      <c r="F55" s="99">
        <v>12.55</v>
      </c>
      <c r="G55" s="43"/>
      <c r="H55" s="19">
        <f t="shared" si="3"/>
        <v>0</v>
      </c>
      <c r="I55" s="61">
        <v>0</v>
      </c>
    </row>
    <row r="56" spans="2:9" x14ac:dyDescent="0.25">
      <c r="B56" s="160"/>
      <c r="C56" s="165"/>
      <c r="D56" s="62" t="s">
        <v>11</v>
      </c>
      <c r="E56" s="86">
        <v>1</v>
      </c>
      <c r="F56" s="99">
        <v>19.149999999999999</v>
      </c>
      <c r="G56" s="43"/>
      <c r="H56" s="19">
        <f t="shared" si="3"/>
        <v>0</v>
      </c>
      <c r="I56" s="61">
        <v>0</v>
      </c>
    </row>
    <row r="57" spans="2:9" ht="15.75" thickBot="1" x14ac:dyDescent="0.3">
      <c r="B57" s="160"/>
      <c r="C57" s="166"/>
      <c r="D57" s="95" t="s">
        <v>12</v>
      </c>
      <c r="E57" s="88">
        <v>1</v>
      </c>
      <c r="F57" s="100">
        <v>27.25</v>
      </c>
      <c r="G57" s="44"/>
      <c r="H57" s="14">
        <f t="shared" si="3"/>
        <v>0</v>
      </c>
      <c r="I57" s="66">
        <v>0</v>
      </c>
    </row>
    <row r="58" spans="2:9" ht="19.5" thickBot="1" x14ac:dyDescent="0.3">
      <c r="B58" s="157"/>
      <c r="C58" s="101" t="s">
        <v>43</v>
      </c>
      <c r="D58" s="69" t="s">
        <v>37</v>
      </c>
      <c r="E58" s="102">
        <f>SUM(E52:E57)</f>
        <v>73</v>
      </c>
      <c r="F58" s="103">
        <v>2.25</v>
      </c>
      <c r="G58" s="42"/>
      <c r="H58" s="20">
        <f t="shared" si="3"/>
        <v>0</v>
      </c>
      <c r="I58" s="104">
        <v>0.21</v>
      </c>
    </row>
    <row r="59" spans="2:9" ht="15.75" thickBot="1" x14ac:dyDescent="0.3">
      <c r="B59" s="49"/>
      <c r="C59" s="147" t="s">
        <v>44</v>
      </c>
      <c r="D59" s="148"/>
      <c r="E59" s="148"/>
      <c r="F59" s="148"/>
      <c r="G59" s="149"/>
      <c r="H59" s="31">
        <f>SUM(H52:H58)</f>
        <v>0</v>
      </c>
      <c r="I59" s="79"/>
    </row>
    <row r="60" spans="2:9" ht="15.75" thickBot="1" x14ac:dyDescent="0.3">
      <c r="B60" s="49"/>
      <c r="C60" s="80"/>
      <c r="D60" s="80"/>
      <c r="E60" s="1"/>
      <c r="F60" s="1"/>
      <c r="G60" s="1"/>
      <c r="H60" s="1"/>
      <c r="I60" s="79"/>
    </row>
    <row r="61" spans="2:9" ht="24" thickBot="1" x14ac:dyDescent="0.3">
      <c r="B61" s="49"/>
      <c r="C61" s="50"/>
      <c r="D61" s="170" t="s">
        <v>22</v>
      </c>
      <c r="E61" s="168"/>
      <c r="F61" s="168"/>
      <c r="G61" s="168"/>
      <c r="H61" s="168"/>
      <c r="I61" s="169"/>
    </row>
    <row r="62" spans="2:9" ht="87" thickBot="1" x14ac:dyDescent="0.3">
      <c r="B62" s="49"/>
      <c r="C62" s="51" t="s">
        <v>1</v>
      </c>
      <c r="D62" s="105" t="s">
        <v>2</v>
      </c>
      <c r="E62" s="106" t="s">
        <v>3</v>
      </c>
      <c r="F62" s="26" t="s">
        <v>54</v>
      </c>
      <c r="G62" s="53" t="s">
        <v>4</v>
      </c>
      <c r="H62" s="83" t="s">
        <v>33</v>
      </c>
      <c r="I62" s="2" t="s">
        <v>5</v>
      </c>
    </row>
    <row r="63" spans="2:9" x14ac:dyDescent="0.25">
      <c r="B63" s="153" t="s">
        <v>23</v>
      </c>
      <c r="C63" s="161" t="s">
        <v>41</v>
      </c>
      <c r="D63" s="54" t="s">
        <v>7</v>
      </c>
      <c r="E63" s="84">
        <v>1</v>
      </c>
      <c r="F63" s="98">
        <v>7.25</v>
      </c>
      <c r="G63" s="42"/>
      <c r="H63" s="18">
        <f>ROUND(E63*G63,2)</f>
        <v>0</v>
      </c>
      <c r="I63" s="57">
        <v>0</v>
      </c>
    </row>
    <row r="64" spans="2:9" x14ac:dyDescent="0.25">
      <c r="B64" s="160"/>
      <c r="C64" s="162"/>
      <c r="D64" s="58" t="s">
        <v>8</v>
      </c>
      <c r="E64" s="86">
        <v>1</v>
      </c>
      <c r="F64" s="99">
        <v>7.75</v>
      </c>
      <c r="G64" s="43"/>
      <c r="H64" s="19">
        <f t="shared" ref="H64:H69" si="4">ROUND(E64*G64,2)</f>
        <v>0</v>
      </c>
      <c r="I64" s="61">
        <v>0</v>
      </c>
    </row>
    <row r="65" spans="2:9" x14ac:dyDescent="0.25">
      <c r="B65" s="160"/>
      <c r="C65" s="162"/>
      <c r="D65" s="62" t="s">
        <v>9</v>
      </c>
      <c r="E65" s="86">
        <v>1</v>
      </c>
      <c r="F65" s="99">
        <v>9.4499999999999993</v>
      </c>
      <c r="G65" s="43"/>
      <c r="H65" s="19">
        <f t="shared" si="4"/>
        <v>0</v>
      </c>
      <c r="I65" s="61">
        <v>0</v>
      </c>
    </row>
    <row r="66" spans="2:9" x14ac:dyDescent="0.25">
      <c r="B66" s="160"/>
      <c r="C66" s="162"/>
      <c r="D66" s="62" t="s">
        <v>10</v>
      </c>
      <c r="E66" s="86">
        <v>1</v>
      </c>
      <c r="F66" s="99">
        <v>16.23</v>
      </c>
      <c r="G66" s="43"/>
      <c r="H66" s="19">
        <f t="shared" si="4"/>
        <v>0</v>
      </c>
      <c r="I66" s="61">
        <v>0</v>
      </c>
    </row>
    <row r="67" spans="2:9" x14ac:dyDescent="0.25">
      <c r="B67" s="160"/>
      <c r="C67" s="162"/>
      <c r="D67" s="62" t="s">
        <v>11</v>
      </c>
      <c r="E67" s="86">
        <v>1</v>
      </c>
      <c r="F67" s="99">
        <v>27.45</v>
      </c>
      <c r="G67" s="43"/>
      <c r="H67" s="19">
        <f t="shared" si="4"/>
        <v>0</v>
      </c>
      <c r="I67" s="61">
        <v>0</v>
      </c>
    </row>
    <row r="68" spans="2:9" ht="15.75" thickBot="1" x14ac:dyDescent="0.3">
      <c r="B68" s="160"/>
      <c r="C68" s="163"/>
      <c r="D68" s="95" t="s">
        <v>12</v>
      </c>
      <c r="E68" s="107">
        <v>1</v>
      </c>
      <c r="F68" s="108">
        <v>43.55</v>
      </c>
      <c r="G68" s="44"/>
      <c r="H68" s="14">
        <f t="shared" si="4"/>
        <v>0</v>
      </c>
      <c r="I68" s="78">
        <v>0</v>
      </c>
    </row>
    <row r="69" spans="2:9" ht="19.5" thickBot="1" x14ac:dyDescent="0.3">
      <c r="B69" s="157"/>
      <c r="C69" s="101" t="s">
        <v>43</v>
      </c>
      <c r="D69" s="69" t="s">
        <v>37</v>
      </c>
      <c r="E69" s="109">
        <f>SUM(E63:E68)</f>
        <v>6</v>
      </c>
      <c r="F69" s="110">
        <v>2.25</v>
      </c>
      <c r="G69" s="48"/>
      <c r="H69" s="21">
        <f t="shared" si="4"/>
        <v>0</v>
      </c>
      <c r="I69" s="72">
        <v>0.21</v>
      </c>
    </row>
    <row r="70" spans="2:9" ht="15.75" thickBot="1" x14ac:dyDescent="0.3">
      <c r="B70" s="49"/>
      <c r="C70" s="147" t="s">
        <v>24</v>
      </c>
      <c r="D70" s="148"/>
      <c r="E70" s="148"/>
      <c r="F70" s="148"/>
      <c r="G70" s="149"/>
      <c r="H70" s="30">
        <f>SUM(H63:H69)</f>
        <v>0</v>
      </c>
      <c r="I70" s="79"/>
    </row>
    <row r="71" spans="2:9" ht="15.75" thickBot="1" x14ac:dyDescent="0.3">
      <c r="B71" s="49"/>
      <c r="C71" s="80"/>
      <c r="D71" s="80"/>
      <c r="E71" s="1"/>
      <c r="F71" s="1"/>
      <c r="G71" s="1"/>
      <c r="H71" s="1"/>
      <c r="I71" s="79"/>
    </row>
    <row r="72" spans="2:9" ht="90.75" thickBot="1" x14ac:dyDescent="0.3">
      <c r="B72" s="49"/>
      <c r="C72" s="80"/>
      <c r="D72" s="80"/>
      <c r="E72" s="111" t="s">
        <v>45</v>
      </c>
      <c r="F72" s="28" t="s">
        <v>55</v>
      </c>
      <c r="G72" s="53" t="s">
        <v>56</v>
      </c>
      <c r="H72" s="53" t="s">
        <v>57</v>
      </c>
      <c r="I72" s="27" t="s">
        <v>5</v>
      </c>
    </row>
    <row r="73" spans="2:9" ht="15" customHeight="1" x14ac:dyDescent="0.25">
      <c r="B73" s="153" t="s">
        <v>25</v>
      </c>
      <c r="C73" s="158" t="s">
        <v>46</v>
      </c>
      <c r="D73" s="54" t="s">
        <v>47</v>
      </c>
      <c r="E73" s="112">
        <v>10</v>
      </c>
      <c r="F73" s="113">
        <v>105.16</v>
      </c>
      <c r="G73" s="43"/>
      <c r="H73" s="18">
        <f>ROUND(E73*G73,2)</f>
        <v>0</v>
      </c>
      <c r="I73" s="57">
        <v>0.21</v>
      </c>
    </row>
    <row r="74" spans="2:9" ht="15" customHeight="1" thickBot="1" x14ac:dyDescent="0.3">
      <c r="B74" s="157"/>
      <c r="C74" s="159"/>
      <c r="D74" s="95" t="s">
        <v>48</v>
      </c>
      <c r="E74" s="114">
        <v>1</v>
      </c>
      <c r="F74" s="115">
        <v>154.13999999999999</v>
      </c>
      <c r="G74" s="43"/>
      <c r="H74" s="22">
        <f>ROUND(E74*G74,2)</f>
        <v>0</v>
      </c>
      <c r="I74" s="78">
        <v>0.21</v>
      </c>
    </row>
    <row r="75" spans="2:9" ht="15.75" customHeight="1" thickBot="1" x14ac:dyDescent="0.3">
      <c r="B75" s="116"/>
      <c r="C75" s="147" t="s">
        <v>49</v>
      </c>
      <c r="D75" s="148"/>
      <c r="E75" s="148"/>
      <c r="F75" s="148"/>
      <c r="G75" s="149"/>
      <c r="H75" s="31">
        <f>SUM(H73:H74)</f>
        <v>0</v>
      </c>
      <c r="I75" s="79"/>
    </row>
    <row r="76" spans="2:9" ht="15.75" thickBot="1" x14ac:dyDescent="0.3">
      <c r="B76" s="49"/>
      <c r="C76" s="80"/>
      <c r="D76" s="80"/>
      <c r="E76" s="1"/>
      <c r="F76" s="1"/>
      <c r="G76" s="1"/>
      <c r="H76" s="1"/>
      <c r="I76" s="79"/>
    </row>
    <row r="77" spans="2:9" ht="45.75" thickBot="1" x14ac:dyDescent="0.3">
      <c r="B77" s="49"/>
      <c r="C77" s="80"/>
      <c r="D77" s="80"/>
      <c r="E77" s="117"/>
      <c r="F77" s="117"/>
      <c r="G77" s="117"/>
      <c r="H77" s="15" t="s">
        <v>50</v>
      </c>
      <c r="I77" s="2" t="s">
        <v>5</v>
      </c>
    </row>
    <row r="78" spans="2:9" ht="36" customHeight="1" thickBot="1" x14ac:dyDescent="0.3">
      <c r="B78" s="118" t="s">
        <v>26</v>
      </c>
      <c r="C78" s="150" t="s">
        <v>51</v>
      </c>
      <c r="D78" s="151"/>
      <c r="E78" s="152"/>
      <c r="F78" s="152"/>
      <c r="G78" s="119"/>
      <c r="H78" s="32">
        <f>+ROUND((H75*1%),2)</f>
        <v>0</v>
      </c>
      <c r="I78" s="104">
        <v>0.21</v>
      </c>
    </row>
    <row r="79" spans="2:9" ht="15.75" thickBot="1" x14ac:dyDescent="0.3">
      <c r="B79" s="49"/>
      <c r="C79" s="80"/>
      <c r="D79" s="120"/>
      <c r="E79" s="5"/>
      <c r="F79" s="5"/>
      <c r="G79" s="5"/>
      <c r="H79" s="80"/>
      <c r="I79" s="121"/>
    </row>
    <row r="80" spans="2:9" ht="87" thickBot="1" x14ac:dyDescent="0.3">
      <c r="B80" s="49"/>
      <c r="C80" s="122" t="s">
        <v>1</v>
      </c>
      <c r="D80" s="81" t="s">
        <v>2</v>
      </c>
      <c r="E80" s="123" t="s">
        <v>3</v>
      </c>
      <c r="F80" s="26" t="s">
        <v>54</v>
      </c>
      <c r="G80" s="53" t="s">
        <v>4</v>
      </c>
      <c r="H80" s="83" t="s">
        <v>33</v>
      </c>
      <c r="I80" s="2" t="s">
        <v>5</v>
      </c>
    </row>
    <row r="81" spans="2:9" ht="45" x14ac:dyDescent="0.25">
      <c r="B81" s="153" t="s">
        <v>27</v>
      </c>
      <c r="C81" s="155" t="s">
        <v>28</v>
      </c>
      <c r="D81" s="124" t="s">
        <v>52</v>
      </c>
      <c r="E81" s="88">
        <v>167100</v>
      </c>
      <c r="F81" s="138">
        <v>0.21</v>
      </c>
      <c r="G81" s="43"/>
      <c r="H81" s="16">
        <f>ROUND(E81*G81,2)</f>
        <v>0</v>
      </c>
      <c r="I81" s="125">
        <v>0.21</v>
      </c>
    </row>
    <row r="82" spans="2:9" ht="15.75" thickBot="1" x14ac:dyDescent="0.3">
      <c r="B82" s="154"/>
      <c r="C82" s="156"/>
      <c r="D82" s="126" t="s">
        <v>29</v>
      </c>
      <c r="E82" s="93">
        <f>ROUND(E81*1.1,0)</f>
        <v>183810</v>
      </c>
      <c r="F82" s="139">
        <v>0.08</v>
      </c>
      <c r="G82" s="47"/>
      <c r="H82" s="23">
        <f>ROUND(E82*G82,2)</f>
        <v>0</v>
      </c>
      <c r="I82" s="78">
        <v>0.21</v>
      </c>
    </row>
    <row r="83" spans="2:9" ht="15.75" thickBot="1" x14ac:dyDescent="0.3">
      <c r="B83" s="49"/>
      <c r="C83" s="140" t="s">
        <v>53</v>
      </c>
      <c r="D83" s="141"/>
      <c r="E83" s="141"/>
      <c r="F83" s="141"/>
      <c r="G83" s="142"/>
      <c r="H83" s="30">
        <f>SUM(H81:H82)</f>
        <v>0</v>
      </c>
    </row>
    <row r="84" spans="2:9" ht="15.75" thickBot="1" x14ac:dyDescent="0.3">
      <c r="B84" s="49"/>
      <c r="C84" s="80"/>
      <c r="D84" s="80"/>
      <c r="E84" s="1"/>
      <c r="F84" s="1"/>
      <c r="G84" s="1"/>
      <c r="H84" s="80"/>
    </row>
    <row r="85" spans="2:9" ht="19.5" thickBot="1" x14ac:dyDescent="0.3">
      <c r="B85" s="127"/>
      <c r="C85" s="128"/>
      <c r="D85" s="129" t="s">
        <v>58</v>
      </c>
      <c r="E85" s="130"/>
      <c r="F85" s="130"/>
      <c r="G85" s="130"/>
      <c r="H85" s="7">
        <f>SUM(H4:H9,H20:H25,H36:H41,H52:H57,H63:H68)</f>
        <v>0</v>
      </c>
      <c r="I85" s="6"/>
    </row>
    <row r="86" spans="2:9" ht="19.5" thickBot="1" x14ac:dyDescent="0.3">
      <c r="B86" s="127"/>
      <c r="C86" s="128"/>
      <c r="D86" s="131"/>
      <c r="E86" s="130"/>
      <c r="F86" s="130"/>
      <c r="G86" s="130"/>
      <c r="H86" s="8"/>
      <c r="I86" s="6"/>
    </row>
    <row r="87" spans="2:9" ht="19.5" thickBot="1" x14ac:dyDescent="0.3">
      <c r="B87" s="127"/>
      <c r="C87" s="128"/>
      <c r="D87" s="129" t="s">
        <v>59</v>
      </c>
      <c r="E87" s="130"/>
      <c r="F87" s="130"/>
      <c r="G87" s="130"/>
      <c r="H87" s="7">
        <f>SUM(H10:H15,H26:H31,H42:H47,H58:H58,H69,H73:H74,H78,H83)</f>
        <v>0</v>
      </c>
      <c r="I87" s="6"/>
    </row>
    <row r="88" spans="2:9" ht="19.5" thickBot="1" x14ac:dyDescent="0.3">
      <c r="B88" s="127"/>
      <c r="C88" s="128"/>
      <c r="D88" s="132"/>
      <c r="E88" s="40"/>
      <c r="F88" s="40"/>
      <c r="G88" s="40"/>
      <c r="H88" s="6"/>
      <c r="I88" s="6"/>
    </row>
    <row r="89" spans="2:9" ht="20.25" thickTop="1" thickBot="1" x14ac:dyDescent="0.3">
      <c r="B89" s="127"/>
      <c r="C89" s="128"/>
      <c r="D89" s="133" t="s">
        <v>30</v>
      </c>
      <c r="E89" s="40"/>
      <c r="F89" s="40"/>
      <c r="G89" s="134"/>
      <c r="H89" s="9">
        <f>SUM(H85+H87)</f>
        <v>0</v>
      </c>
      <c r="I89" s="41" t="str">
        <f>IF(((COUNT(G4:G15,G20:G31,G36:G47,G52:G58,G63:G69,G73:G74,G81:G82))=54)," ","Atención!!! Falta por cumplimentar precio ofertado para alguno de los servicios")</f>
        <v>Atención!!! Falta por cumplimentar precio ofertado para alguno de los servicios</v>
      </c>
    </row>
    <row r="90" spans="2:9" ht="16.5" thickTop="1" thickBot="1" x14ac:dyDescent="0.3">
      <c r="B90" s="135"/>
      <c r="C90" s="40"/>
      <c r="D90" s="40"/>
      <c r="E90" s="136"/>
      <c r="F90" s="136"/>
      <c r="G90" s="136"/>
      <c r="H90" s="10"/>
      <c r="I90" s="10"/>
    </row>
    <row r="91" spans="2:9" ht="16.5" thickTop="1" thickBot="1" x14ac:dyDescent="0.3">
      <c r="B91" s="135"/>
      <c r="C91" s="40"/>
      <c r="D91" s="133" t="s">
        <v>31</v>
      </c>
      <c r="E91" s="40"/>
      <c r="F91" s="40"/>
      <c r="G91" s="134"/>
      <c r="H91" s="11">
        <f>ROUND((H87*0.21),2)</f>
        <v>0</v>
      </c>
      <c r="I91" s="6"/>
    </row>
    <row r="92" spans="2:9" ht="16.5" thickTop="1" thickBot="1" x14ac:dyDescent="0.3">
      <c r="B92" s="135"/>
      <c r="C92" s="40"/>
      <c r="D92" s="40"/>
      <c r="E92" s="29"/>
      <c r="F92" s="29"/>
      <c r="G92" s="10"/>
    </row>
    <row r="93" spans="2:9" ht="16.5" thickTop="1" thickBot="1" x14ac:dyDescent="0.3">
      <c r="C93" s="137"/>
      <c r="D93" s="133" t="s">
        <v>32</v>
      </c>
      <c r="E93" s="40"/>
      <c r="F93" s="40"/>
      <c r="G93" s="134"/>
      <c r="H93" s="9">
        <f>SUM(H89+H91)</f>
        <v>0</v>
      </c>
      <c r="I93" s="6"/>
    </row>
    <row r="94" spans="2:9" ht="15.75" thickTop="1" x14ac:dyDescent="0.25"/>
    <row r="96" spans="2:9" s="40" customFormat="1" x14ac:dyDescent="0.25">
      <c r="B96" s="146" t="s">
        <v>60</v>
      </c>
      <c r="C96" s="145"/>
      <c r="D96" s="145"/>
      <c r="E96" s="145"/>
      <c r="F96" s="145"/>
      <c r="G96" s="145"/>
      <c r="H96" s="145"/>
    </row>
    <row r="97" spans="1:8" s="40" customFormat="1" ht="15.75" x14ac:dyDescent="0.25">
      <c r="A97" s="35"/>
      <c r="B97" s="36"/>
      <c r="C97" s="36"/>
      <c r="D97" s="36"/>
      <c r="E97" s="36"/>
      <c r="F97" s="37"/>
      <c r="G97" s="37"/>
      <c r="H97" s="37"/>
    </row>
    <row r="98" spans="1:8" s="40" customFormat="1" ht="45" customHeight="1" x14ac:dyDescent="0.25">
      <c r="A98" s="33"/>
      <c r="B98" s="143" t="s">
        <v>61</v>
      </c>
      <c r="C98" s="144"/>
      <c r="D98" s="144"/>
      <c r="E98" s="144"/>
      <c r="F98" s="144"/>
      <c r="G98" s="144"/>
      <c r="H98" s="145"/>
    </row>
    <row r="99" spans="1:8" s="40" customFormat="1" x14ac:dyDescent="0.25">
      <c r="A99" s="38"/>
      <c r="B99" s="38"/>
      <c r="C99" s="39"/>
      <c r="D99" s="39"/>
      <c r="E99" s="39"/>
    </row>
    <row r="100" spans="1:8" s="40" customFormat="1" ht="53.25" customHeight="1" x14ac:dyDescent="0.25">
      <c r="A100" s="34"/>
      <c r="B100" s="145" t="s">
        <v>62</v>
      </c>
      <c r="C100" s="145"/>
      <c r="D100" s="145"/>
      <c r="E100" s="145"/>
      <c r="F100" s="145"/>
      <c r="G100" s="145"/>
      <c r="H100" s="145"/>
    </row>
    <row r="101" spans="1:8" s="40" customFormat="1" ht="15" customHeight="1" x14ac:dyDescent="0.25">
      <c r="A101" s="34"/>
      <c r="B101" s="25"/>
      <c r="C101" s="25"/>
      <c r="D101" s="25"/>
      <c r="E101" s="25"/>
      <c r="F101" s="25"/>
      <c r="G101" s="25"/>
      <c r="H101" s="25"/>
    </row>
    <row r="102" spans="1:8" s="40" customFormat="1" ht="45" customHeight="1" x14ac:dyDescent="0.25">
      <c r="A102" s="34"/>
      <c r="B102" s="145" t="s">
        <v>63</v>
      </c>
      <c r="C102" s="145"/>
      <c r="D102" s="145"/>
      <c r="E102" s="145"/>
      <c r="F102" s="145"/>
      <c r="G102" s="145"/>
      <c r="H102" s="145"/>
    </row>
    <row r="103" spans="1:8" ht="15" customHeight="1" x14ac:dyDescent="0.25">
      <c r="A103" s="34"/>
      <c r="B103" s="25"/>
      <c r="C103" s="25"/>
      <c r="D103" s="25"/>
      <c r="E103" s="25"/>
      <c r="F103" s="25"/>
      <c r="G103" s="25"/>
      <c r="H103" s="25"/>
    </row>
    <row r="104" spans="1:8" ht="15" customHeight="1" x14ac:dyDescent="0.25">
      <c r="A104" s="34"/>
      <c r="B104" s="25"/>
      <c r="C104" s="25"/>
      <c r="D104" s="25"/>
      <c r="E104" s="25"/>
      <c r="F104" s="25"/>
      <c r="G104" s="25"/>
      <c r="H104" s="25"/>
    </row>
  </sheetData>
  <sheetProtection algorithmName="SHA-512" hashValue="slFufzfKcv1pZcLO0lcAaKKVeD9CpQgueGfmsPZJa9wdmTlpag/cjel3fMDsn/nt04yo0YsVbNIT/rImZjdUjQ==" saltValue="2rrixbnc4a6+PqVRrrYOYg==" spinCount="100000" sheet="1" objects="1" scenarios="1"/>
  <mergeCells count="37">
    <mergeCell ref="D18:I18"/>
    <mergeCell ref="D2:I2"/>
    <mergeCell ref="B36:B47"/>
    <mergeCell ref="C36:C41"/>
    <mergeCell ref="C42:C43"/>
    <mergeCell ref="B20:B31"/>
    <mergeCell ref="C20:C25"/>
    <mergeCell ref="C26:C27"/>
    <mergeCell ref="C28:C31"/>
    <mergeCell ref="C44:C47"/>
    <mergeCell ref="B4:B15"/>
    <mergeCell ref="C4:C9"/>
    <mergeCell ref="C10:C11"/>
    <mergeCell ref="C12:C15"/>
    <mergeCell ref="C16:G16"/>
    <mergeCell ref="C48:G48"/>
    <mergeCell ref="D50:I50"/>
    <mergeCell ref="C32:G32"/>
    <mergeCell ref="D34:I34"/>
    <mergeCell ref="D61:I61"/>
    <mergeCell ref="B63:B69"/>
    <mergeCell ref="C63:C68"/>
    <mergeCell ref="B52:B58"/>
    <mergeCell ref="C52:C57"/>
    <mergeCell ref="C59:G59"/>
    <mergeCell ref="C75:G75"/>
    <mergeCell ref="C78:F78"/>
    <mergeCell ref="B81:B82"/>
    <mergeCell ref="C81:C82"/>
    <mergeCell ref="C70:G70"/>
    <mergeCell ref="B73:B74"/>
    <mergeCell ref="C73:C74"/>
    <mergeCell ref="C83:G83"/>
    <mergeCell ref="B98:H98"/>
    <mergeCell ref="B96:H96"/>
    <mergeCell ref="B100:H100"/>
    <mergeCell ref="B102:H102"/>
  </mergeCells>
  <dataValidations count="1">
    <dataValidation type="custom" allowBlank="1" showInputMessage="1" showErrorMessage="1" error="Sólo se admiten precios con dos decimales, mayores que cero y no superiores al precio máximo permitido (IVA no incluido). Por favor, vuelva a introducir el importe. Gracias" sqref="G4:G15 G20:G31 G36:G47 G52:G58 G63:G69 G73:G74 G81:G82" xr:uid="{C52CC6A4-5A55-4669-9B06-B8A213A0E8DE}">
      <formula1>AND(G4*100=INT(G4*100),G4&gt;0,G4&lt;=F4)</formula1>
    </dataValidation>
  </dataValidations>
  <pageMargins left="0.7" right="0.7" top="0.75" bottom="0.75" header="0.3" footer="0.3"/>
  <pageSetup orientation="portrait" r:id="rId1"/>
  <ignoredErrors>
    <ignoredError sqref="E12 E28 E44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Válida Detalle Of. econ. DGOSS</vt:lpstr>
    </vt:vector>
  </TitlesOfParts>
  <Company>MC-MUTUAL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AAN0000</dc:creator>
  <cp:lastModifiedBy>JLG0003</cp:lastModifiedBy>
  <cp:lastPrinted>2026-03-30T08:06:47Z</cp:lastPrinted>
  <dcterms:created xsi:type="dcterms:W3CDTF">2022-06-21T10:17:14Z</dcterms:created>
  <dcterms:modified xsi:type="dcterms:W3CDTF">2026-10-07T11:42:04Z</dcterms:modified>
</cp:coreProperties>
</file>