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U:\PROYECTOS\P-AJ-PROYECTO_CONTRATACION_PUBLICA\EXPEDIENTES LICITACIONES\LICITACIONES\OBRAS Y LOCALES\LCSP\N202400604_Sum. e instalacion de diversos materiales para pequeña reform\"/>
    </mc:Choice>
  </mc:AlternateContent>
  <xr:revisionPtr revIDLastSave="0" documentId="8_{2B1C1F6A-B0E2-478E-95A6-28DEAD3558EC}" xr6:coauthVersionLast="47" xr6:coauthVersionMax="47" xr10:uidLastSave="{00000000-0000-0000-0000-000000000000}"/>
  <workbookProtection workbookAlgorithmName="SHA-512" workbookHashValue="LMBlEL3bgnOLof1IBIf9T8VJMfEEwKisdwLkLv3KF1LoCpVVJmOgURQ/xbTdtWeyt+3vAGlrrHyUSyT65OYB/Q==" workbookSaltValue="2tKaAQ9zHjO/KKuEyDIlig==" workbookSpinCount="100000" lockStructure="1"/>
  <bookViews>
    <workbookView xWindow="-120" yWindow="-120" windowWidth="29040" windowHeight="15840" xr2:uid="{00000000-000D-0000-FFFF-FFFF00000000}"/>
  </bookViews>
  <sheets>
    <sheet name="INSTRUCCIONES por partida" sheetId="8" r:id="rId1"/>
    <sheet name="Oferta Lote 1" sheetId="1" r:id="rId2"/>
    <sheet name="Oferta Lote 2" sheetId="12" r:id="rId3"/>
    <sheet name="Oferta Lote 3" sheetId="13" r:id="rId4"/>
    <sheet name="Oferta Lote 4" sheetId="14" r:id="rId5"/>
    <sheet name="Oferta Lote 5" sheetId="15" r:id="rId6"/>
    <sheet name="BBDD" sheetId="11" state="hidden" r:id="rId7"/>
  </sheets>
  <externalReferences>
    <externalReference r:id="rId8"/>
    <externalReference r:id="rId9"/>
    <externalReference r:id="rId10"/>
  </externalReferences>
  <definedNames>
    <definedName name="_xlnm._FilterDatabase" localSheetId="6" hidden="1">BBDD!$D$2:$H$121</definedName>
    <definedName name="_xlnm._FilterDatabase" localSheetId="1" hidden="1">'Oferta Lote 1'!$A$9:$J$226</definedName>
    <definedName name="_xlnm._FilterDatabase" localSheetId="2" hidden="1">'Oferta Lote 2'!$A$9:$J$226</definedName>
    <definedName name="_xlnm._FilterDatabase" localSheetId="3" hidden="1">'Oferta Lote 3'!$A$9:$J$226</definedName>
    <definedName name="_xlnm._FilterDatabase" localSheetId="4" hidden="1">'Oferta Lote 4'!$A$9:$J$226</definedName>
    <definedName name="_xlnm._FilterDatabase" localSheetId="5" hidden="1">'Oferta Lote 5'!$A$9:$J$226</definedName>
    <definedName name="aas" localSheetId="1">#REF!</definedName>
    <definedName name="aas" localSheetId="2">#REF!</definedName>
    <definedName name="aas" localSheetId="3">#REF!</definedName>
    <definedName name="aas" localSheetId="4">#REF!</definedName>
    <definedName name="aas" localSheetId="5">#REF!</definedName>
    <definedName name="aas">#REF!</definedName>
    <definedName name="ASD" localSheetId="1">#REF!</definedName>
    <definedName name="ASD" localSheetId="2">#REF!</definedName>
    <definedName name="ASD" localSheetId="3">#REF!</definedName>
    <definedName name="ASD" localSheetId="4">#REF!</definedName>
    <definedName name="ASD" localSheetId="5">#REF!</definedName>
    <definedName name="ASD">#REF!</definedName>
    <definedName name="CODIGOS">[1]Hoja4!$A$2:$A$67</definedName>
    <definedName name="DESCRIPCION">[1]Hoja4!$C$2:$C$67</definedName>
    <definedName name="eee" localSheetId="1">#REF!</definedName>
    <definedName name="eee" localSheetId="2">#REF!</definedName>
    <definedName name="eee" localSheetId="3">#REF!</definedName>
    <definedName name="eee" localSheetId="4">#REF!</definedName>
    <definedName name="eee" localSheetId="5">#REF!</definedName>
    <definedName name="eee">#REF!</definedName>
    <definedName name="QAZ" localSheetId="1">#REF!</definedName>
    <definedName name="QAZ" localSheetId="2">#REF!</definedName>
    <definedName name="QAZ" localSheetId="3">#REF!</definedName>
    <definedName name="QAZ" localSheetId="4">#REF!</definedName>
    <definedName name="QAZ" localSheetId="5">#REF!</definedName>
    <definedName name="QAZ">#REF!</definedName>
    <definedName name="qwe" localSheetId="1">'[2]2017'!#REF!</definedName>
    <definedName name="qwe" localSheetId="2">'[2]2017'!#REF!</definedName>
    <definedName name="qwe" localSheetId="3">'[2]2017'!#REF!</definedName>
    <definedName name="qwe" localSheetId="4">'[2]2017'!#REF!</definedName>
    <definedName name="qwe" localSheetId="5">'[2]2017'!#REF!</definedName>
    <definedName name="qwe">'[2]2017'!#REF!</definedName>
    <definedName name="rr">[3]Hoja1!$A$3:$N$80</definedName>
    <definedName name="rrr" localSheetId="1">'[2]2016'!#REF!</definedName>
    <definedName name="rrr" localSheetId="2">'[2]2016'!#REF!</definedName>
    <definedName name="rrr" localSheetId="3">'[2]2016'!#REF!</definedName>
    <definedName name="rrr" localSheetId="4">'[2]2016'!#REF!</definedName>
    <definedName name="rrr" localSheetId="5">'[2]2016'!#REF!</definedName>
    <definedName name="rrr">'[2]2016'!#REF!</definedName>
    <definedName name="TABLA" localSheetId="1">#REF!</definedName>
    <definedName name="TABLA" localSheetId="2">#REF!</definedName>
    <definedName name="TABLA" localSheetId="3">#REF!</definedName>
    <definedName name="TABLA" localSheetId="4">#REF!</definedName>
    <definedName name="TABLA" localSheetId="5">#REF!</definedName>
    <definedName name="TABLA">#REF!</definedName>
    <definedName name="tt" localSheetId="1">'[2]2016'!#REF!</definedName>
    <definedName name="tt" localSheetId="2">'[2]2016'!#REF!</definedName>
    <definedName name="tt" localSheetId="3">'[2]2016'!#REF!</definedName>
    <definedName name="tt" localSheetId="4">'[2]2016'!#REF!</definedName>
    <definedName name="tt" localSheetId="5">'[2]2016'!#REF!</definedName>
    <definedName name="tt">'[2]2016'!#REF!</definedName>
    <definedName name="WWW" localSheetId="1">#REF!</definedName>
    <definedName name="WWW" localSheetId="2">#REF!</definedName>
    <definedName name="WWW" localSheetId="3">#REF!</definedName>
    <definedName name="WWW" localSheetId="4">#REF!</definedName>
    <definedName name="WWW" localSheetId="5">#REF!</definedName>
    <definedName name="WWW">#REF!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25" i="15" l="1"/>
  <c r="D223" i="15"/>
  <c r="J223" i="15" s="1"/>
  <c r="D221" i="15"/>
  <c r="D219" i="15"/>
  <c r="D217" i="15"/>
  <c r="J217" i="15" s="1"/>
  <c r="D214" i="15"/>
  <c r="J214" i="15" s="1"/>
  <c r="D212" i="15"/>
  <c r="J212" i="15" s="1"/>
  <c r="D210" i="15"/>
  <c r="J210" i="15" s="1"/>
  <c r="D208" i="15"/>
  <c r="D206" i="15"/>
  <c r="D204" i="15"/>
  <c r="D201" i="15"/>
  <c r="D199" i="15"/>
  <c r="J199" i="15" s="1"/>
  <c r="D197" i="15"/>
  <c r="J197" i="15" s="1"/>
  <c r="D195" i="15"/>
  <c r="J195" i="15" s="1"/>
  <c r="D193" i="15"/>
  <c r="J193" i="15" s="1"/>
  <c r="D191" i="15"/>
  <c r="J191" i="15" s="1"/>
  <c r="D189" i="15"/>
  <c r="J189" i="15" s="1"/>
  <c r="D187" i="15"/>
  <c r="D185" i="15"/>
  <c r="D183" i="15"/>
  <c r="J183" i="15" s="1"/>
  <c r="D181" i="15"/>
  <c r="J181" i="15" s="1"/>
  <c r="D178" i="15"/>
  <c r="J178" i="15" s="1"/>
  <c r="D176" i="15"/>
  <c r="J176" i="15" s="1"/>
  <c r="D174" i="15"/>
  <c r="J174" i="15" s="1"/>
  <c r="D172" i="15"/>
  <c r="J172" i="15" s="1"/>
  <c r="D170" i="15"/>
  <c r="D168" i="15"/>
  <c r="D166" i="15"/>
  <c r="J166" i="15" s="1"/>
  <c r="D164" i="15"/>
  <c r="J164" i="15" s="1"/>
  <c r="D162" i="15"/>
  <c r="J162" i="15" s="1"/>
  <c r="D160" i="15"/>
  <c r="J160" i="15" s="1"/>
  <c r="D157" i="15"/>
  <c r="J157" i="15" s="1"/>
  <c r="D155" i="15"/>
  <c r="J155" i="15" s="1"/>
  <c r="D152" i="15"/>
  <c r="J152" i="15" s="1"/>
  <c r="D150" i="15"/>
  <c r="D147" i="15"/>
  <c r="J147" i="15" s="1"/>
  <c r="D145" i="15"/>
  <c r="J145" i="15" s="1"/>
  <c r="D143" i="15"/>
  <c r="J143" i="15" s="1"/>
  <c r="D140" i="15"/>
  <c r="J140" i="15" s="1"/>
  <c r="D138" i="15"/>
  <c r="H138" i="15" s="1"/>
  <c r="D136" i="15"/>
  <c r="J136" i="15" s="1"/>
  <c r="D134" i="15"/>
  <c r="D131" i="15"/>
  <c r="J131" i="15" s="1"/>
  <c r="D129" i="15"/>
  <c r="H129" i="15" s="1"/>
  <c r="D126" i="15"/>
  <c r="H126" i="15" s="1"/>
  <c r="D124" i="15"/>
  <c r="J124" i="15" s="1"/>
  <c r="D122" i="15"/>
  <c r="J122" i="15" s="1"/>
  <c r="D119" i="15"/>
  <c r="J119" i="15" s="1"/>
  <c r="D117" i="15"/>
  <c r="J117" i="15" s="1"/>
  <c r="D115" i="15"/>
  <c r="J115" i="15" s="1"/>
  <c r="D112" i="15"/>
  <c r="H112" i="15" s="1"/>
  <c r="D109" i="15"/>
  <c r="H109" i="15" s="1"/>
  <c r="D107" i="15"/>
  <c r="J107" i="15" s="1"/>
  <c r="D105" i="15"/>
  <c r="J105" i="15" s="1"/>
  <c r="D102" i="15"/>
  <c r="J102" i="15" s="1"/>
  <c r="D100" i="15"/>
  <c r="J100" i="15" s="1"/>
  <c r="D97" i="15"/>
  <c r="J97" i="15" s="1"/>
  <c r="D95" i="15"/>
  <c r="D93" i="15"/>
  <c r="D91" i="15"/>
  <c r="J91" i="15" s="1"/>
  <c r="D88" i="15"/>
  <c r="J88" i="15" s="1"/>
  <c r="D86" i="15"/>
  <c r="J86" i="15" s="1"/>
  <c r="D84" i="15"/>
  <c r="J84" i="15" s="1"/>
  <c r="D81" i="15"/>
  <c r="J81" i="15" s="1"/>
  <c r="D79" i="15"/>
  <c r="J79" i="15" s="1"/>
  <c r="D77" i="15"/>
  <c r="J77" i="15" s="1"/>
  <c r="D75" i="15"/>
  <c r="D73" i="15"/>
  <c r="J73" i="15" s="1"/>
  <c r="D71" i="15"/>
  <c r="J71" i="15" s="1"/>
  <c r="D68" i="15"/>
  <c r="J68" i="15" s="1"/>
  <c r="D66" i="15"/>
  <c r="J66" i="15" s="1"/>
  <c r="D64" i="15"/>
  <c r="J64" i="15" s="1"/>
  <c r="D62" i="15"/>
  <c r="J62" i="15" s="1"/>
  <c r="D60" i="15"/>
  <c r="D58" i="15"/>
  <c r="J58" i="15" s="1"/>
  <c r="D56" i="15"/>
  <c r="J56" i="15" s="1"/>
  <c r="D54" i="15"/>
  <c r="J54" i="15" s="1"/>
  <c r="D52" i="15"/>
  <c r="J52" i="15" s="1"/>
  <c r="D50" i="15"/>
  <c r="J50" i="15" s="1"/>
  <c r="D47" i="15"/>
  <c r="J47" i="15" s="1"/>
  <c r="D45" i="15"/>
  <c r="J45" i="15" s="1"/>
  <c r="D43" i="15"/>
  <c r="D41" i="15"/>
  <c r="D39" i="15"/>
  <c r="J39" i="15" s="1"/>
  <c r="D36" i="15"/>
  <c r="J36" i="15" s="1"/>
  <c r="D34" i="15"/>
  <c r="J34" i="15" s="1"/>
  <c r="D32" i="15"/>
  <c r="J32" i="15" s="1"/>
  <c r="D30" i="15"/>
  <c r="J30" i="15" s="1"/>
  <c r="D28" i="15"/>
  <c r="J28" i="15" s="1"/>
  <c r="D26" i="15"/>
  <c r="J26" i="15" s="1"/>
  <c r="D23" i="15"/>
  <c r="D21" i="15"/>
  <c r="J21" i="15" s="1"/>
  <c r="D19" i="15"/>
  <c r="J19" i="15" s="1"/>
  <c r="D17" i="15"/>
  <c r="J17" i="15" s="1"/>
  <c r="D15" i="15"/>
  <c r="J15" i="15" s="1"/>
  <c r="D13" i="15"/>
  <c r="J13" i="15" s="1"/>
  <c r="D11" i="15"/>
  <c r="J11" i="15" s="1"/>
  <c r="D225" i="14"/>
  <c r="D223" i="14"/>
  <c r="J223" i="14" s="1"/>
  <c r="D221" i="14"/>
  <c r="J221" i="14" s="1"/>
  <c r="D219" i="14"/>
  <c r="H219" i="14" s="1"/>
  <c r="D217" i="14"/>
  <c r="J217" i="14" s="1"/>
  <c r="D214" i="14"/>
  <c r="J214" i="14" s="1"/>
  <c r="D212" i="14"/>
  <c r="J212" i="14" s="1"/>
  <c r="D210" i="14"/>
  <c r="H210" i="14" s="1"/>
  <c r="D208" i="14"/>
  <c r="J208" i="14" s="1"/>
  <c r="D206" i="14"/>
  <c r="D204" i="14"/>
  <c r="J204" i="14" s="1"/>
  <c r="D201" i="14"/>
  <c r="J201" i="14" s="1"/>
  <c r="D199" i="14"/>
  <c r="J199" i="14" s="1"/>
  <c r="D197" i="14"/>
  <c r="J197" i="14" s="1"/>
  <c r="D195" i="14"/>
  <c r="J195" i="14" s="1"/>
  <c r="D193" i="14"/>
  <c r="J193" i="14" s="1"/>
  <c r="D191" i="14"/>
  <c r="D189" i="14"/>
  <c r="J189" i="14" s="1"/>
  <c r="D187" i="14"/>
  <c r="J187" i="14" s="1"/>
  <c r="D185" i="14"/>
  <c r="J185" i="14" s="1"/>
  <c r="D183" i="14"/>
  <c r="J183" i="14" s="1"/>
  <c r="D181" i="14"/>
  <c r="J181" i="14" s="1"/>
  <c r="D178" i="14"/>
  <c r="J178" i="14" s="1"/>
  <c r="D176" i="14"/>
  <c r="J176" i="14" s="1"/>
  <c r="D174" i="14"/>
  <c r="J174" i="14" s="1"/>
  <c r="D172" i="14"/>
  <c r="J172" i="14" s="1"/>
  <c r="D170" i="14"/>
  <c r="J170" i="14" s="1"/>
  <c r="D168" i="14"/>
  <c r="J168" i="14" s="1"/>
  <c r="D166" i="14"/>
  <c r="J166" i="14" s="1"/>
  <c r="D164" i="14"/>
  <c r="J164" i="14" s="1"/>
  <c r="D162" i="14"/>
  <c r="J162" i="14" s="1"/>
  <c r="D160" i="14"/>
  <c r="J160" i="14" s="1"/>
  <c r="D157" i="14"/>
  <c r="J157" i="14" s="1"/>
  <c r="D155" i="14"/>
  <c r="J155" i="14" s="1"/>
  <c r="D152" i="14"/>
  <c r="J152" i="14" s="1"/>
  <c r="D150" i="14"/>
  <c r="J150" i="14" s="1"/>
  <c r="D147" i="14"/>
  <c r="J147" i="14" s="1"/>
  <c r="D145" i="14"/>
  <c r="J145" i="14" s="1"/>
  <c r="D143" i="14"/>
  <c r="J143" i="14" s="1"/>
  <c r="D140" i="14"/>
  <c r="H140" i="14" s="1"/>
  <c r="D138" i="14"/>
  <c r="J138" i="14" s="1"/>
  <c r="D136" i="14"/>
  <c r="H136" i="14" s="1"/>
  <c r="D134" i="14"/>
  <c r="H134" i="14" s="1"/>
  <c r="D131" i="14"/>
  <c r="J131" i="14" s="1"/>
  <c r="D129" i="14"/>
  <c r="J129" i="14" s="1"/>
  <c r="D126" i="14"/>
  <c r="J126" i="14" s="1"/>
  <c r="D124" i="14"/>
  <c r="H124" i="14" s="1"/>
  <c r="D122" i="14"/>
  <c r="H122" i="14" s="1"/>
  <c r="D119" i="14"/>
  <c r="J119" i="14" s="1"/>
  <c r="D117" i="14"/>
  <c r="D115" i="14"/>
  <c r="J115" i="14" s="1"/>
  <c r="D112" i="14"/>
  <c r="H112" i="14" s="1"/>
  <c r="D109" i="14"/>
  <c r="J109" i="14" s="1"/>
  <c r="D107" i="14"/>
  <c r="J107" i="14" s="1"/>
  <c r="D105" i="14"/>
  <c r="H105" i="14" s="1"/>
  <c r="D102" i="14"/>
  <c r="J102" i="14" s="1"/>
  <c r="D100" i="14"/>
  <c r="H100" i="14" s="1"/>
  <c r="D97" i="14"/>
  <c r="J97" i="14" s="1"/>
  <c r="D95" i="14"/>
  <c r="J95" i="14" s="1"/>
  <c r="D93" i="14"/>
  <c r="J93" i="14" s="1"/>
  <c r="D91" i="14"/>
  <c r="J91" i="14" s="1"/>
  <c r="D88" i="14"/>
  <c r="J88" i="14" s="1"/>
  <c r="D86" i="14"/>
  <c r="J86" i="14" s="1"/>
  <c r="D84" i="14"/>
  <c r="J84" i="14" s="1"/>
  <c r="D81" i="14"/>
  <c r="J81" i="14" s="1"/>
  <c r="D79" i="14"/>
  <c r="J79" i="14" s="1"/>
  <c r="D77" i="14"/>
  <c r="J77" i="14" s="1"/>
  <c r="D75" i="14"/>
  <c r="J75" i="14" s="1"/>
  <c r="D73" i="14"/>
  <c r="J73" i="14" s="1"/>
  <c r="D71" i="14"/>
  <c r="J71" i="14" s="1"/>
  <c r="D68" i="14"/>
  <c r="J68" i="14" s="1"/>
  <c r="D66" i="14"/>
  <c r="J66" i="14" s="1"/>
  <c r="D64" i="14"/>
  <c r="J64" i="14" s="1"/>
  <c r="D62" i="14"/>
  <c r="J62" i="14" s="1"/>
  <c r="D60" i="14"/>
  <c r="J60" i="14" s="1"/>
  <c r="D58" i="14"/>
  <c r="J58" i="14" s="1"/>
  <c r="D56" i="14"/>
  <c r="J56" i="14" s="1"/>
  <c r="D54" i="14"/>
  <c r="J54" i="14" s="1"/>
  <c r="D52" i="14"/>
  <c r="J52" i="14" s="1"/>
  <c r="D50" i="14"/>
  <c r="J50" i="14" s="1"/>
  <c r="D47" i="14"/>
  <c r="J47" i="14" s="1"/>
  <c r="D45" i="14"/>
  <c r="J45" i="14" s="1"/>
  <c r="D43" i="14"/>
  <c r="J43" i="14" s="1"/>
  <c r="D41" i="14"/>
  <c r="J41" i="14" s="1"/>
  <c r="D39" i="14"/>
  <c r="J39" i="14" s="1"/>
  <c r="D36" i="14"/>
  <c r="J36" i="14" s="1"/>
  <c r="D34" i="14"/>
  <c r="J34" i="14" s="1"/>
  <c r="D32" i="14"/>
  <c r="J32" i="14" s="1"/>
  <c r="D30" i="14"/>
  <c r="J30" i="14" s="1"/>
  <c r="D28" i="14"/>
  <c r="J28" i="14" s="1"/>
  <c r="D26" i="14"/>
  <c r="J26" i="14" s="1"/>
  <c r="D23" i="14"/>
  <c r="J23" i="14" s="1"/>
  <c r="D21" i="14"/>
  <c r="J21" i="14" s="1"/>
  <c r="D19" i="14"/>
  <c r="J19" i="14" s="1"/>
  <c r="D17" i="14"/>
  <c r="J17" i="14" s="1"/>
  <c r="D15" i="14"/>
  <c r="J15" i="14" s="1"/>
  <c r="D13" i="14"/>
  <c r="J13" i="14" s="1"/>
  <c r="D11" i="14"/>
  <c r="J11" i="14" s="1"/>
  <c r="D225" i="13"/>
  <c r="J225" i="13" s="1"/>
  <c r="D223" i="13"/>
  <c r="J223" i="13" s="1"/>
  <c r="D221" i="13"/>
  <c r="J221" i="13" s="1"/>
  <c r="D219" i="13"/>
  <c r="D217" i="13"/>
  <c r="J217" i="13" s="1"/>
  <c r="D214" i="13"/>
  <c r="D212" i="13"/>
  <c r="D210" i="13"/>
  <c r="D208" i="13"/>
  <c r="D206" i="13"/>
  <c r="D204" i="13"/>
  <c r="D201" i="13"/>
  <c r="D199" i="13"/>
  <c r="D197" i="13"/>
  <c r="D195" i="13"/>
  <c r="D193" i="13"/>
  <c r="D191" i="13"/>
  <c r="D189" i="13"/>
  <c r="D187" i="13"/>
  <c r="D185" i="13"/>
  <c r="D183" i="13"/>
  <c r="D181" i="13"/>
  <c r="D178" i="13"/>
  <c r="D176" i="13"/>
  <c r="D174" i="13"/>
  <c r="D172" i="13"/>
  <c r="D170" i="13"/>
  <c r="D168" i="13"/>
  <c r="D166" i="13"/>
  <c r="D164" i="13"/>
  <c r="D162" i="13"/>
  <c r="D160" i="13"/>
  <c r="D157" i="13"/>
  <c r="D155" i="13"/>
  <c r="D152" i="13"/>
  <c r="D150" i="13"/>
  <c r="D147" i="13"/>
  <c r="D145" i="13"/>
  <c r="D143" i="13"/>
  <c r="D140" i="13"/>
  <c r="J140" i="13" s="1"/>
  <c r="D138" i="13"/>
  <c r="H138" i="13" s="1"/>
  <c r="D136" i="13"/>
  <c r="H136" i="13" s="1"/>
  <c r="D134" i="13"/>
  <c r="J134" i="13" s="1"/>
  <c r="D131" i="13"/>
  <c r="J131" i="13" s="1"/>
  <c r="D129" i="13"/>
  <c r="H129" i="13" s="1"/>
  <c r="D126" i="13"/>
  <c r="H126" i="13" s="1"/>
  <c r="D124" i="13"/>
  <c r="H124" i="13" s="1"/>
  <c r="D122" i="13"/>
  <c r="H122" i="13" s="1"/>
  <c r="D119" i="13"/>
  <c r="D117" i="13"/>
  <c r="D115" i="13"/>
  <c r="D112" i="13"/>
  <c r="H112" i="13" s="1"/>
  <c r="D109" i="13"/>
  <c r="J109" i="13" s="1"/>
  <c r="D107" i="13"/>
  <c r="J107" i="13" s="1"/>
  <c r="D105" i="13"/>
  <c r="J105" i="13" s="1"/>
  <c r="D102" i="13"/>
  <c r="H102" i="13" s="1"/>
  <c r="D100" i="13"/>
  <c r="H100" i="13" s="1"/>
  <c r="D97" i="13"/>
  <c r="D95" i="13"/>
  <c r="D93" i="13"/>
  <c r="D91" i="13"/>
  <c r="D88" i="13"/>
  <c r="D86" i="13"/>
  <c r="D84" i="13"/>
  <c r="D81" i="13"/>
  <c r="D79" i="13"/>
  <c r="D77" i="13"/>
  <c r="D75" i="13"/>
  <c r="D73" i="13"/>
  <c r="D71" i="13"/>
  <c r="D68" i="13"/>
  <c r="D66" i="13"/>
  <c r="D64" i="13"/>
  <c r="D62" i="13"/>
  <c r="D60" i="13"/>
  <c r="D58" i="13"/>
  <c r="D56" i="13"/>
  <c r="D54" i="13"/>
  <c r="D52" i="13"/>
  <c r="D50" i="13"/>
  <c r="D47" i="13"/>
  <c r="D45" i="13"/>
  <c r="D43" i="13"/>
  <c r="D41" i="13"/>
  <c r="D39" i="13"/>
  <c r="D36" i="13"/>
  <c r="D34" i="13"/>
  <c r="D32" i="13"/>
  <c r="D30" i="13"/>
  <c r="D28" i="13"/>
  <c r="D26" i="13"/>
  <c r="D23" i="13"/>
  <c r="J23" i="13" s="1"/>
  <c r="D21" i="13"/>
  <c r="D19" i="13"/>
  <c r="J19" i="13" s="1"/>
  <c r="D17" i="13"/>
  <c r="D15" i="13"/>
  <c r="H15" i="13" s="1"/>
  <c r="D13" i="13"/>
  <c r="D11" i="13"/>
  <c r="J11" i="13" s="1"/>
  <c r="E225" i="15"/>
  <c r="J225" i="15"/>
  <c r="E223" i="15"/>
  <c r="E221" i="15"/>
  <c r="J221" i="15"/>
  <c r="E219" i="15"/>
  <c r="J219" i="15"/>
  <c r="E217" i="15"/>
  <c r="E214" i="15"/>
  <c r="E212" i="15"/>
  <c r="E210" i="15"/>
  <c r="E208" i="15"/>
  <c r="J208" i="15"/>
  <c r="E206" i="15"/>
  <c r="J206" i="15"/>
  <c r="E204" i="15"/>
  <c r="J204" i="15"/>
  <c r="E201" i="15"/>
  <c r="J201" i="15"/>
  <c r="E199" i="15"/>
  <c r="E197" i="15"/>
  <c r="E195" i="15"/>
  <c r="E193" i="15"/>
  <c r="E191" i="15"/>
  <c r="E189" i="15"/>
  <c r="E187" i="15"/>
  <c r="J187" i="15"/>
  <c r="E185" i="15"/>
  <c r="J185" i="15"/>
  <c r="E183" i="15"/>
  <c r="E181" i="15"/>
  <c r="E178" i="15"/>
  <c r="E176" i="15"/>
  <c r="E174" i="15"/>
  <c r="E172" i="15"/>
  <c r="E170" i="15"/>
  <c r="J170" i="15"/>
  <c r="E168" i="15"/>
  <c r="J168" i="15"/>
  <c r="E166" i="15"/>
  <c r="E164" i="15"/>
  <c r="E162" i="15"/>
  <c r="E160" i="15"/>
  <c r="E157" i="15"/>
  <c r="E155" i="15"/>
  <c r="E152" i="15"/>
  <c r="E150" i="15"/>
  <c r="J150" i="15"/>
  <c r="E147" i="15"/>
  <c r="E145" i="15"/>
  <c r="E143" i="15"/>
  <c r="E140" i="15"/>
  <c r="E138" i="15"/>
  <c r="E136" i="15"/>
  <c r="H134" i="15"/>
  <c r="E134" i="15"/>
  <c r="J134" i="15"/>
  <c r="H131" i="15"/>
  <c r="E131" i="15"/>
  <c r="E129" i="15"/>
  <c r="E126" i="15"/>
  <c r="E124" i="15"/>
  <c r="E122" i="15"/>
  <c r="E119" i="15"/>
  <c r="E117" i="15"/>
  <c r="E115" i="15"/>
  <c r="E112" i="15"/>
  <c r="J112" i="15"/>
  <c r="E109" i="15"/>
  <c r="E107" i="15"/>
  <c r="E105" i="15"/>
  <c r="E102" i="15"/>
  <c r="E100" i="15"/>
  <c r="H100" i="15"/>
  <c r="A99" i="15"/>
  <c r="A104" i="15" s="1"/>
  <c r="A111" i="15" s="1"/>
  <c r="A114" i="15" s="1"/>
  <c r="A121" i="15" s="1"/>
  <c r="A128" i="15" s="1"/>
  <c r="A133" i="15" s="1"/>
  <c r="A142" i="15" s="1"/>
  <c r="E97" i="15"/>
  <c r="E95" i="15"/>
  <c r="J95" i="15"/>
  <c r="E93" i="15"/>
  <c r="J93" i="15"/>
  <c r="E91" i="15"/>
  <c r="E88" i="15"/>
  <c r="E86" i="15"/>
  <c r="E84" i="15"/>
  <c r="E81" i="15"/>
  <c r="E79" i="15"/>
  <c r="E77" i="15"/>
  <c r="E75" i="15"/>
  <c r="J75" i="15"/>
  <c r="E73" i="15"/>
  <c r="E71" i="15"/>
  <c r="E68" i="15"/>
  <c r="E66" i="15"/>
  <c r="E64" i="15"/>
  <c r="E62" i="15"/>
  <c r="E60" i="15"/>
  <c r="J60" i="15"/>
  <c r="E58" i="15"/>
  <c r="E56" i="15"/>
  <c r="E54" i="15"/>
  <c r="E52" i="15"/>
  <c r="E50" i="15"/>
  <c r="E47" i="15"/>
  <c r="E45" i="15"/>
  <c r="E43" i="15"/>
  <c r="J43" i="15"/>
  <c r="E41" i="15"/>
  <c r="J41" i="15"/>
  <c r="E39" i="15"/>
  <c r="E36" i="15"/>
  <c r="E34" i="15"/>
  <c r="E32" i="15"/>
  <c r="E30" i="15"/>
  <c r="E28" i="15"/>
  <c r="E26" i="15"/>
  <c r="E23" i="15"/>
  <c r="J23" i="15"/>
  <c r="E21" i="15"/>
  <c r="E19" i="15"/>
  <c r="E17" i="15"/>
  <c r="E15" i="15"/>
  <c r="E13" i="15"/>
  <c r="E11" i="15"/>
  <c r="E225" i="14"/>
  <c r="J225" i="14"/>
  <c r="H223" i="14"/>
  <c r="E223" i="14"/>
  <c r="E221" i="14"/>
  <c r="E219" i="14"/>
  <c r="E217" i="14"/>
  <c r="E214" i="14"/>
  <c r="E212" i="14"/>
  <c r="E210" i="14"/>
  <c r="E208" i="14"/>
  <c r="H206" i="14"/>
  <c r="E206" i="14"/>
  <c r="J206" i="14"/>
  <c r="E204" i="14"/>
  <c r="E201" i="14"/>
  <c r="E199" i="14"/>
  <c r="E197" i="14"/>
  <c r="E195" i="14"/>
  <c r="E193" i="14"/>
  <c r="E191" i="14"/>
  <c r="J191" i="14"/>
  <c r="E189" i="14"/>
  <c r="E187" i="14"/>
  <c r="E185" i="14"/>
  <c r="E183" i="14"/>
  <c r="E181" i="14"/>
  <c r="E178" i="14"/>
  <c r="E176" i="14"/>
  <c r="E174" i="14"/>
  <c r="E172" i="14"/>
  <c r="E170" i="14"/>
  <c r="E168" i="14"/>
  <c r="E166" i="14"/>
  <c r="E164" i="14"/>
  <c r="E162" i="14"/>
  <c r="E160" i="14"/>
  <c r="E157" i="14"/>
  <c r="E155" i="14"/>
  <c r="E152" i="14"/>
  <c r="E150" i="14"/>
  <c r="E147" i="14"/>
  <c r="E145" i="14"/>
  <c r="E143" i="14"/>
  <c r="E140" i="14"/>
  <c r="E138" i="14"/>
  <c r="E136" i="14"/>
  <c r="E134" i="14"/>
  <c r="E131" i="14"/>
  <c r="E129" i="14"/>
  <c r="E126" i="14"/>
  <c r="E124" i="14"/>
  <c r="E122" i="14"/>
  <c r="E119" i="14"/>
  <c r="E117" i="14"/>
  <c r="J117" i="14"/>
  <c r="E115" i="14"/>
  <c r="E112" i="14"/>
  <c r="E109" i="14"/>
  <c r="E107" i="14"/>
  <c r="E105" i="14"/>
  <c r="E102" i="14"/>
  <c r="E100" i="14"/>
  <c r="A99" i="14"/>
  <c r="A104" i="14" s="1"/>
  <c r="A111" i="14" s="1"/>
  <c r="A114" i="14" s="1"/>
  <c r="A121" i="14" s="1"/>
  <c r="A128" i="14" s="1"/>
  <c r="A133" i="14" s="1"/>
  <c r="A142" i="14" s="1"/>
  <c r="E97" i="14"/>
  <c r="E95" i="14"/>
  <c r="E93" i="14"/>
  <c r="E91" i="14"/>
  <c r="E88" i="14"/>
  <c r="E86" i="14"/>
  <c r="E84" i="14"/>
  <c r="E81" i="14"/>
  <c r="E79" i="14"/>
  <c r="E77" i="14"/>
  <c r="E75" i="14"/>
  <c r="E73" i="14"/>
  <c r="E71" i="14"/>
  <c r="E68" i="14"/>
  <c r="E66" i="14"/>
  <c r="E64" i="14"/>
  <c r="E62" i="14"/>
  <c r="E60" i="14"/>
  <c r="E58" i="14"/>
  <c r="E56" i="14"/>
  <c r="E54" i="14"/>
  <c r="E52" i="14"/>
  <c r="E50" i="14"/>
  <c r="E47" i="14"/>
  <c r="E45" i="14"/>
  <c r="E43" i="14"/>
  <c r="E41" i="14"/>
  <c r="E39" i="14"/>
  <c r="E36" i="14"/>
  <c r="E34" i="14"/>
  <c r="E32" i="14"/>
  <c r="E30" i="14"/>
  <c r="E28" i="14"/>
  <c r="E26" i="14"/>
  <c r="E23" i="14"/>
  <c r="E21" i="14"/>
  <c r="E19" i="14"/>
  <c r="E17" i="14"/>
  <c r="E15" i="14"/>
  <c r="E13" i="14"/>
  <c r="E11" i="14"/>
  <c r="E225" i="13"/>
  <c r="E223" i="13"/>
  <c r="E221" i="13"/>
  <c r="E219" i="13"/>
  <c r="E217" i="13"/>
  <c r="E214" i="13"/>
  <c r="E212" i="13"/>
  <c r="E210" i="13"/>
  <c r="E208" i="13"/>
  <c r="E206" i="13"/>
  <c r="E204" i="13"/>
  <c r="E201" i="13"/>
  <c r="E199" i="13"/>
  <c r="E197" i="13"/>
  <c r="E195" i="13"/>
  <c r="E193" i="13"/>
  <c r="E191" i="13"/>
  <c r="E189" i="13"/>
  <c r="E187" i="13"/>
  <c r="E185" i="13"/>
  <c r="E183" i="13"/>
  <c r="E181" i="13"/>
  <c r="E178" i="13"/>
  <c r="E176" i="13"/>
  <c r="E174" i="13"/>
  <c r="E172" i="13"/>
  <c r="E170" i="13"/>
  <c r="E168" i="13"/>
  <c r="E166" i="13"/>
  <c r="E164" i="13"/>
  <c r="E162" i="13"/>
  <c r="E160" i="13"/>
  <c r="E157" i="13"/>
  <c r="E155" i="13"/>
  <c r="E152" i="13"/>
  <c r="E150" i="13"/>
  <c r="E147" i="13"/>
  <c r="E145" i="13"/>
  <c r="E143" i="13"/>
  <c r="E140" i="13"/>
  <c r="E138" i="13"/>
  <c r="E136" i="13"/>
  <c r="E134" i="13"/>
  <c r="E131" i="13"/>
  <c r="E129" i="13"/>
  <c r="E126" i="13"/>
  <c r="E124" i="13"/>
  <c r="E122" i="13"/>
  <c r="E119" i="13"/>
  <c r="E117" i="13"/>
  <c r="E115" i="13"/>
  <c r="E112" i="13"/>
  <c r="E109" i="13"/>
  <c r="E107" i="13"/>
  <c r="E105" i="13"/>
  <c r="E102" i="13"/>
  <c r="E100" i="13"/>
  <c r="A99" i="13"/>
  <c r="A104" i="13" s="1"/>
  <c r="A111" i="13" s="1"/>
  <c r="A114" i="13" s="1"/>
  <c r="A121" i="13" s="1"/>
  <c r="A128" i="13" s="1"/>
  <c r="A133" i="13" s="1"/>
  <c r="A142" i="13" s="1"/>
  <c r="E97" i="13"/>
  <c r="E95" i="13"/>
  <c r="E93" i="13"/>
  <c r="E91" i="13"/>
  <c r="E88" i="13"/>
  <c r="E86" i="13"/>
  <c r="E84" i="13"/>
  <c r="E81" i="13"/>
  <c r="E79" i="13"/>
  <c r="E77" i="13"/>
  <c r="E75" i="13"/>
  <c r="E73" i="13"/>
  <c r="E71" i="13"/>
  <c r="E68" i="13"/>
  <c r="E66" i="13"/>
  <c r="E64" i="13"/>
  <c r="E62" i="13"/>
  <c r="E60" i="13"/>
  <c r="E58" i="13"/>
  <c r="E56" i="13"/>
  <c r="E54" i="13"/>
  <c r="E52" i="13"/>
  <c r="E50" i="13"/>
  <c r="E47" i="13"/>
  <c r="E45" i="13"/>
  <c r="E43" i="13"/>
  <c r="E41" i="13"/>
  <c r="E39" i="13"/>
  <c r="E36" i="13"/>
  <c r="E34" i="13"/>
  <c r="E32" i="13"/>
  <c r="E30" i="13"/>
  <c r="E28" i="13"/>
  <c r="E26" i="13"/>
  <c r="E23" i="13"/>
  <c r="E21" i="13"/>
  <c r="E19" i="13"/>
  <c r="E17" i="13"/>
  <c r="E15" i="13"/>
  <c r="E13" i="13"/>
  <c r="E11" i="13"/>
  <c r="D225" i="12"/>
  <c r="J225" i="12" s="1"/>
  <c r="D223" i="12"/>
  <c r="J223" i="12" s="1"/>
  <c r="D221" i="12"/>
  <c r="J221" i="12" s="1"/>
  <c r="D219" i="12"/>
  <c r="J219" i="12" s="1"/>
  <c r="D217" i="12"/>
  <c r="J217" i="12" s="1"/>
  <c r="D214" i="12"/>
  <c r="J214" i="12" s="1"/>
  <c r="D212" i="12"/>
  <c r="J212" i="12" s="1"/>
  <c r="D210" i="12"/>
  <c r="J210" i="12" s="1"/>
  <c r="D208" i="12"/>
  <c r="J208" i="12" s="1"/>
  <c r="D206" i="12"/>
  <c r="J206" i="12" s="1"/>
  <c r="D204" i="12"/>
  <c r="J204" i="12" s="1"/>
  <c r="D201" i="12"/>
  <c r="J201" i="12" s="1"/>
  <c r="D199" i="12"/>
  <c r="J199" i="12" s="1"/>
  <c r="D197" i="12"/>
  <c r="J197" i="12" s="1"/>
  <c r="D195" i="12"/>
  <c r="J195" i="12" s="1"/>
  <c r="D193" i="12"/>
  <c r="J193" i="12" s="1"/>
  <c r="D191" i="12"/>
  <c r="J191" i="12" s="1"/>
  <c r="D189" i="12"/>
  <c r="J189" i="12" s="1"/>
  <c r="D187" i="12"/>
  <c r="J187" i="12" s="1"/>
  <c r="D185" i="12"/>
  <c r="J185" i="12" s="1"/>
  <c r="D183" i="12"/>
  <c r="J183" i="12" s="1"/>
  <c r="D181" i="12"/>
  <c r="J181" i="12" s="1"/>
  <c r="D178" i="12"/>
  <c r="J178" i="12" s="1"/>
  <c r="D176" i="12"/>
  <c r="J176" i="12" s="1"/>
  <c r="D174" i="12"/>
  <c r="J174" i="12" s="1"/>
  <c r="D172" i="12"/>
  <c r="J172" i="12" s="1"/>
  <c r="D170" i="12"/>
  <c r="J170" i="12" s="1"/>
  <c r="D168" i="12"/>
  <c r="J168" i="12" s="1"/>
  <c r="D166" i="12"/>
  <c r="J166" i="12" s="1"/>
  <c r="D164" i="12"/>
  <c r="J164" i="12" s="1"/>
  <c r="D162" i="12"/>
  <c r="J162" i="12" s="1"/>
  <c r="D160" i="12"/>
  <c r="J160" i="12" s="1"/>
  <c r="D157" i="12"/>
  <c r="J157" i="12" s="1"/>
  <c r="D155" i="12"/>
  <c r="J155" i="12" s="1"/>
  <c r="D152" i="12"/>
  <c r="J152" i="12" s="1"/>
  <c r="D150" i="12"/>
  <c r="J150" i="12" s="1"/>
  <c r="D147" i="12"/>
  <c r="J147" i="12" s="1"/>
  <c r="D145" i="12"/>
  <c r="J145" i="12" s="1"/>
  <c r="D143" i="12"/>
  <c r="J143" i="12" s="1"/>
  <c r="D140" i="12"/>
  <c r="J140" i="12" s="1"/>
  <c r="D138" i="12"/>
  <c r="J138" i="12" s="1"/>
  <c r="D136" i="12"/>
  <c r="H136" i="12" s="1"/>
  <c r="D134" i="12"/>
  <c r="H134" i="12" s="1"/>
  <c r="D131" i="12"/>
  <c r="H131" i="12" s="1"/>
  <c r="D129" i="12"/>
  <c r="J129" i="12" s="1"/>
  <c r="D126" i="12"/>
  <c r="H126" i="12" s="1"/>
  <c r="D124" i="12"/>
  <c r="J124" i="12" s="1"/>
  <c r="D122" i="12"/>
  <c r="H122" i="12" s="1"/>
  <c r="D119" i="12"/>
  <c r="J119" i="12" s="1"/>
  <c r="D117" i="12"/>
  <c r="J117" i="12" s="1"/>
  <c r="D115" i="12"/>
  <c r="J115" i="12" s="1"/>
  <c r="D112" i="12"/>
  <c r="J112" i="12" s="1"/>
  <c r="D109" i="12"/>
  <c r="H109" i="12" s="1"/>
  <c r="D107" i="12"/>
  <c r="H107" i="12" s="1"/>
  <c r="D105" i="12"/>
  <c r="J105" i="12" s="1"/>
  <c r="D102" i="12"/>
  <c r="H102" i="12" s="1"/>
  <c r="D100" i="12"/>
  <c r="H100" i="12" s="1"/>
  <c r="D97" i="12"/>
  <c r="J97" i="12" s="1"/>
  <c r="D95" i="12"/>
  <c r="H95" i="12" s="1"/>
  <c r="D93" i="12"/>
  <c r="J93" i="12" s="1"/>
  <c r="D91" i="12"/>
  <c r="J91" i="12" s="1"/>
  <c r="D88" i="12"/>
  <c r="J88" i="12" s="1"/>
  <c r="D86" i="12"/>
  <c r="H86" i="12" s="1"/>
  <c r="D84" i="12"/>
  <c r="J84" i="12" s="1"/>
  <c r="D81" i="12"/>
  <c r="H81" i="12" s="1"/>
  <c r="D79" i="12"/>
  <c r="J79" i="12" s="1"/>
  <c r="D77" i="12"/>
  <c r="J77" i="12" s="1"/>
  <c r="D75" i="12"/>
  <c r="J75" i="12" s="1"/>
  <c r="D73" i="12"/>
  <c r="J73" i="12" s="1"/>
  <c r="D71" i="12"/>
  <c r="J71" i="12" s="1"/>
  <c r="D68" i="12"/>
  <c r="J68" i="12" s="1"/>
  <c r="D66" i="12"/>
  <c r="J66" i="12" s="1"/>
  <c r="D64" i="12"/>
  <c r="H64" i="12" s="1"/>
  <c r="D62" i="12"/>
  <c r="J62" i="12" s="1"/>
  <c r="D60" i="12"/>
  <c r="J60" i="12" s="1"/>
  <c r="D58" i="12"/>
  <c r="J58" i="12" s="1"/>
  <c r="D56" i="12"/>
  <c r="J56" i="12" s="1"/>
  <c r="D54" i="12"/>
  <c r="J54" i="12" s="1"/>
  <c r="D52" i="12"/>
  <c r="J52" i="12" s="1"/>
  <c r="D50" i="12"/>
  <c r="J50" i="12" s="1"/>
  <c r="D47" i="12"/>
  <c r="H47" i="12" s="1"/>
  <c r="D45" i="12"/>
  <c r="J45" i="12" s="1"/>
  <c r="D43" i="12"/>
  <c r="J43" i="12" s="1"/>
  <c r="D41" i="12"/>
  <c r="J41" i="12" s="1"/>
  <c r="D39" i="12"/>
  <c r="J39" i="12" s="1"/>
  <c r="D36" i="12"/>
  <c r="J36" i="12" s="1"/>
  <c r="D34" i="12"/>
  <c r="H34" i="12" s="1"/>
  <c r="D32" i="12"/>
  <c r="J32" i="12" s="1"/>
  <c r="D30" i="12"/>
  <c r="H30" i="12" s="1"/>
  <c r="D28" i="12"/>
  <c r="J28" i="12" s="1"/>
  <c r="D26" i="12"/>
  <c r="J26" i="12" s="1"/>
  <c r="D23" i="12"/>
  <c r="J23" i="12" s="1"/>
  <c r="D21" i="12"/>
  <c r="J21" i="12" s="1"/>
  <c r="D19" i="12"/>
  <c r="J19" i="12" s="1"/>
  <c r="D17" i="12"/>
  <c r="H17" i="12" s="1"/>
  <c r="D15" i="12"/>
  <c r="J15" i="12" s="1"/>
  <c r="D13" i="12"/>
  <c r="H13" i="12" s="1"/>
  <c r="D11" i="12"/>
  <c r="J11" i="12" s="1"/>
  <c r="E225" i="12"/>
  <c r="E223" i="12"/>
  <c r="E221" i="12"/>
  <c r="E219" i="12"/>
  <c r="E217" i="12"/>
  <c r="E214" i="12"/>
  <c r="E212" i="12"/>
  <c r="E210" i="12"/>
  <c r="E208" i="12"/>
  <c r="E206" i="12"/>
  <c r="E204" i="12"/>
  <c r="E201" i="12"/>
  <c r="E199" i="12"/>
  <c r="E197" i="12"/>
  <c r="E195" i="12"/>
  <c r="E193" i="12"/>
  <c r="E191" i="12"/>
  <c r="E189" i="12"/>
  <c r="E187" i="12"/>
  <c r="E185" i="12"/>
  <c r="E183" i="12"/>
  <c r="E181" i="12"/>
  <c r="E178" i="12"/>
  <c r="E176" i="12"/>
  <c r="E174" i="12"/>
  <c r="E172" i="12"/>
  <c r="E170" i="12"/>
  <c r="E168" i="12"/>
  <c r="E166" i="12"/>
  <c r="E164" i="12"/>
  <c r="E162" i="12"/>
  <c r="E160" i="12"/>
  <c r="E157" i="12"/>
  <c r="E155" i="12"/>
  <c r="E152" i="12"/>
  <c r="E150" i="12"/>
  <c r="E147" i="12"/>
  <c r="E145" i="12"/>
  <c r="E143" i="12"/>
  <c r="E140" i="12"/>
  <c r="E138" i="12"/>
  <c r="E136" i="12"/>
  <c r="E134" i="12"/>
  <c r="E131" i="12"/>
  <c r="E129" i="12"/>
  <c r="E126" i="12"/>
  <c r="E124" i="12"/>
  <c r="E122" i="12"/>
  <c r="E119" i="12"/>
  <c r="E117" i="12"/>
  <c r="E115" i="12"/>
  <c r="E112" i="12"/>
  <c r="E109" i="12"/>
  <c r="E107" i="12"/>
  <c r="E105" i="12"/>
  <c r="A104" i="12"/>
  <c r="A111" i="12" s="1"/>
  <c r="A114" i="12" s="1"/>
  <c r="A121" i="12" s="1"/>
  <c r="A128" i="12" s="1"/>
  <c r="A133" i="12" s="1"/>
  <c r="A142" i="12" s="1"/>
  <c r="E102" i="12"/>
  <c r="E100" i="12"/>
  <c r="A99" i="12"/>
  <c r="E97" i="12"/>
  <c r="E95" i="12"/>
  <c r="E93" i="12"/>
  <c r="E91" i="12"/>
  <c r="E88" i="12"/>
  <c r="E86" i="12"/>
  <c r="E84" i="12"/>
  <c r="E81" i="12"/>
  <c r="E79" i="12"/>
  <c r="E77" i="12"/>
  <c r="E75" i="12"/>
  <c r="E73" i="12"/>
  <c r="E71" i="12"/>
  <c r="E68" i="12"/>
  <c r="E66" i="12"/>
  <c r="E64" i="12"/>
  <c r="E62" i="12"/>
  <c r="E60" i="12"/>
  <c r="E58" i="12"/>
  <c r="E56" i="12"/>
  <c r="E54" i="12"/>
  <c r="E52" i="12"/>
  <c r="E50" i="12"/>
  <c r="E47" i="12"/>
  <c r="E45" i="12"/>
  <c r="E43" i="12"/>
  <c r="E41" i="12"/>
  <c r="E39" i="12"/>
  <c r="E36" i="12"/>
  <c r="E34" i="12"/>
  <c r="E32" i="12"/>
  <c r="E30" i="12"/>
  <c r="E28" i="12"/>
  <c r="E26" i="12"/>
  <c r="E23" i="12"/>
  <c r="E21" i="12"/>
  <c r="E19" i="12"/>
  <c r="E17" i="12"/>
  <c r="E15" i="12"/>
  <c r="E13" i="12"/>
  <c r="E11" i="12"/>
  <c r="E225" i="1"/>
  <c r="D225" i="1"/>
  <c r="J225" i="1" s="1"/>
  <c r="E223" i="1"/>
  <c r="D223" i="1"/>
  <c r="J223" i="1" s="1"/>
  <c r="E221" i="1"/>
  <c r="D221" i="1"/>
  <c r="J221" i="1" s="1"/>
  <c r="E219" i="1"/>
  <c r="D219" i="1"/>
  <c r="J219" i="1" s="1"/>
  <c r="E217" i="1"/>
  <c r="D217" i="1"/>
  <c r="J217" i="1" s="1"/>
  <c r="E214" i="1"/>
  <c r="D214" i="1"/>
  <c r="J214" i="1" s="1"/>
  <c r="E212" i="1"/>
  <c r="D212" i="1"/>
  <c r="J212" i="1" s="1"/>
  <c r="E210" i="1"/>
  <c r="D210" i="1"/>
  <c r="J210" i="1" s="1"/>
  <c r="E208" i="1"/>
  <c r="D208" i="1"/>
  <c r="J208" i="1" s="1"/>
  <c r="E206" i="1"/>
  <c r="D206" i="1"/>
  <c r="J206" i="1" s="1"/>
  <c r="E204" i="1"/>
  <c r="D204" i="1"/>
  <c r="J204" i="1" s="1"/>
  <c r="E201" i="1"/>
  <c r="D201" i="1"/>
  <c r="J201" i="1" s="1"/>
  <c r="E199" i="1"/>
  <c r="D199" i="1"/>
  <c r="J199" i="1" s="1"/>
  <c r="E197" i="1"/>
  <c r="D197" i="1"/>
  <c r="J197" i="1" s="1"/>
  <c r="E195" i="1"/>
  <c r="D195" i="1"/>
  <c r="J195" i="1" s="1"/>
  <c r="E193" i="1"/>
  <c r="D193" i="1"/>
  <c r="J193" i="1" s="1"/>
  <c r="E191" i="1"/>
  <c r="D191" i="1"/>
  <c r="J191" i="1" s="1"/>
  <c r="E189" i="1"/>
  <c r="D189" i="1"/>
  <c r="J189" i="1" s="1"/>
  <c r="E187" i="1"/>
  <c r="D187" i="1"/>
  <c r="J187" i="1" s="1"/>
  <c r="E185" i="1"/>
  <c r="D185" i="1"/>
  <c r="J185" i="1" s="1"/>
  <c r="E183" i="1"/>
  <c r="D183" i="1"/>
  <c r="J183" i="1" s="1"/>
  <c r="E181" i="1"/>
  <c r="D181" i="1"/>
  <c r="J181" i="1" s="1"/>
  <c r="E178" i="1"/>
  <c r="D178" i="1"/>
  <c r="J178" i="1" s="1"/>
  <c r="E176" i="1"/>
  <c r="D176" i="1"/>
  <c r="J176" i="1" s="1"/>
  <c r="E174" i="1"/>
  <c r="D174" i="1"/>
  <c r="J174" i="1" s="1"/>
  <c r="E172" i="1"/>
  <c r="D172" i="1"/>
  <c r="J172" i="1" s="1"/>
  <c r="E170" i="1"/>
  <c r="D170" i="1"/>
  <c r="J170" i="1" s="1"/>
  <c r="E168" i="1"/>
  <c r="D168" i="1"/>
  <c r="J168" i="1" s="1"/>
  <c r="E166" i="1"/>
  <c r="D166" i="1"/>
  <c r="J166" i="1" s="1"/>
  <c r="E164" i="1"/>
  <c r="D164" i="1"/>
  <c r="J164" i="1" s="1"/>
  <c r="E162" i="1"/>
  <c r="D162" i="1"/>
  <c r="J162" i="1" s="1"/>
  <c r="E160" i="1"/>
  <c r="D160" i="1"/>
  <c r="J160" i="1" s="1"/>
  <c r="E157" i="1"/>
  <c r="D157" i="1"/>
  <c r="J157" i="1" s="1"/>
  <c r="E155" i="1"/>
  <c r="D155" i="1"/>
  <c r="J155" i="1" s="1"/>
  <c r="E152" i="1"/>
  <c r="D152" i="1"/>
  <c r="J152" i="1" s="1"/>
  <c r="E150" i="1"/>
  <c r="D150" i="1"/>
  <c r="J150" i="1" s="1"/>
  <c r="E147" i="1"/>
  <c r="D147" i="1"/>
  <c r="J147" i="1" s="1"/>
  <c r="E145" i="1"/>
  <c r="D145" i="1"/>
  <c r="J145" i="1" s="1"/>
  <c r="E143" i="1"/>
  <c r="D143" i="1"/>
  <c r="J143" i="1" s="1"/>
  <c r="E140" i="1"/>
  <c r="D140" i="1"/>
  <c r="J140" i="1" s="1"/>
  <c r="E138" i="1"/>
  <c r="D138" i="1"/>
  <c r="J138" i="1" s="1"/>
  <c r="E136" i="1"/>
  <c r="D136" i="1"/>
  <c r="J136" i="1" s="1"/>
  <c r="E134" i="1"/>
  <c r="D134" i="1"/>
  <c r="J134" i="1" s="1"/>
  <c r="E131" i="1"/>
  <c r="D131" i="1"/>
  <c r="J131" i="1" s="1"/>
  <c r="E129" i="1"/>
  <c r="D129" i="1"/>
  <c r="J129" i="1" s="1"/>
  <c r="E126" i="1"/>
  <c r="D126" i="1"/>
  <c r="J126" i="1" s="1"/>
  <c r="E124" i="1"/>
  <c r="D124" i="1"/>
  <c r="J124" i="1" s="1"/>
  <c r="E122" i="1"/>
  <c r="D122" i="1"/>
  <c r="J122" i="1" s="1"/>
  <c r="E119" i="1"/>
  <c r="D119" i="1"/>
  <c r="J119" i="1" s="1"/>
  <c r="E117" i="1"/>
  <c r="D117" i="1"/>
  <c r="J117" i="1" s="1"/>
  <c r="E115" i="1"/>
  <c r="D115" i="1"/>
  <c r="J115" i="1" s="1"/>
  <c r="E112" i="1"/>
  <c r="D112" i="1"/>
  <c r="J112" i="1" s="1"/>
  <c r="E109" i="1"/>
  <c r="D109" i="1"/>
  <c r="J109" i="1" s="1"/>
  <c r="E107" i="1"/>
  <c r="D107" i="1"/>
  <c r="J107" i="1" s="1"/>
  <c r="E105" i="1"/>
  <c r="D105" i="1"/>
  <c r="J105" i="1" s="1"/>
  <c r="E102" i="1"/>
  <c r="D102" i="1"/>
  <c r="J102" i="1" s="1"/>
  <c r="E100" i="1"/>
  <c r="D100" i="1"/>
  <c r="J100" i="1" s="1"/>
  <c r="E97" i="1"/>
  <c r="D97" i="1"/>
  <c r="J97" i="1" s="1"/>
  <c r="E95" i="1"/>
  <c r="D95" i="1"/>
  <c r="J95" i="1" s="1"/>
  <c r="E93" i="1"/>
  <c r="D93" i="1"/>
  <c r="J93" i="1" s="1"/>
  <c r="E91" i="1"/>
  <c r="D91" i="1"/>
  <c r="J91" i="1" s="1"/>
  <c r="E88" i="1"/>
  <c r="D88" i="1"/>
  <c r="J88" i="1" s="1"/>
  <c r="E86" i="1"/>
  <c r="D86" i="1"/>
  <c r="J86" i="1" s="1"/>
  <c r="E84" i="1"/>
  <c r="D84" i="1"/>
  <c r="J84" i="1" s="1"/>
  <c r="E81" i="1"/>
  <c r="D81" i="1"/>
  <c r="J81" i="1" s="1"/>
  <c r="E79" i="1"/>
  <c r="D79" i="1"/>
  <c r="J79" i="1" s="1"/>
  <c r="E77" i="1"/>
  <c r="D77" i="1"/>
  <c r="J77" i="1" s="1"/>
  <c r="E75" i="1"/>
  <c r="D75" i="1"/>
  <c r="J75" i="1" s="1"/>
  <c r="E73" i="1"/>
  <c r="D73" i="1"/>
  <c r="J73" i="1" s="1"/>
  <c r="E71" i="1"/>
  <c r="D71" i="1"/>
  <c r="J71" i="1" s="1"/>
  <c r="E68" i="1"/>
  <c r="D68" i="1"/>
  <c r="J68" i="1" s="1"/>
  <c r="E66" i="1"/>
  <c r="D66" i="1"/>
  <c r="J66" i="1" s="1"/>
  <c r="E64" i="1"/>
  <c r="D64" i="1"/>
  <c r="J64" i="1" s="1"/>
  <c r="E62" i="1"/>
  <c r="D62" i="1"/>
  <c r="J62" i="1" s="1"/>
  <c r="E60" i="1"/>
  <c r="D60" i="1"/>
  <c r="J60" i="1" s="1"/>
  <c r="E58" i="1"/>
  <c r="D58" i="1"/>
  <c r="J58" i="1" s="1"/>
  <c r="E56" i="1"/>
  <c r="D56" i="1"/>
  <c r="J56" i="1" s="1"/>
  <c r="E54" i="1"/>
  <c r="D54" i="1"/>
  <c r="J54" i="1" s="1"/>
  <c r="E52" i="1"/>
  <c r="D52" i="1"/>
  <c r="J52" i="1" s="1"/>
  <c r="E50" i="1"/>
  <c r="D50" i="1"/>
  <c r="J50" i="1" s="1"/>
  <c r="E47" i="1"/>
  <c r="D47" i="1"/>
  <c r="J47" i="1" s="1"/>
  <c r="E45" i="1"/>
  <c r="D45" i="1"/>
  <c r="J45" i="1" s="1"/>
  <c r="E43" i="1"/>
  <c r="D43" i="1"/>
  <c r="J43" i="1" s="1"/>
  <c r="E41" i="1"/>
  <c r="D41" i="1"/>
  <c r="J41" i="1" s="1"/>
  <c r="E39" i="1"/>
  <c r="D39" i="1"/>
  <c r="J39" i="1" s="1"/>
  <c r="E36" i="1"/>
  <c r="D36" i="1"/>
  <c r="J36" i="1" s="1"/>
  <c r="E34" i="1"/>
  <c r="D34" i="1"/>
  <c r="J34" i="1" s="1"/>
  <c r="E32" i="1"/>
  <c r="D32" i="1"/>
  <c r="J32" i="1" s="1"/>
  <c r="E30" i="1"/>
  <c r="D30" i="1"/>
  <c r="J30" i="1" s="1"/>
  <c r="E28" i="1"/>
  <c r="D28" i="1"/>
  <c r="J28" i="1" s="1"/>
  <c r="E26" i="1"/>
  <c r="D26" i="1"/>
  <c r="J26" i="1" s="1"/>
  <c r="E23" i="1"/>
  <c r="D23" i="1"/>
  <c r="J23" i="1" s="1"/>
  <c r="E21" i="1"/>
  <c r="D21" i="1"/>
  <c r="J21" i="1" s="1"/>
  <c r="E19" i="1"/>
  <c r="D19" i="1"/>
  <c r="J19" i="1" s="1"/>
  <c r="E17" i="1"/>
  <c r="D17" i="1"/>
  <c r="J17" i="1" s="1"/>
  <c r="E15" i="1"/>
  <c r="D15" i="1"/>
  <c r="J15" i="1" s="1"/>
  <c r="E13" i="1"/>
  <c r="D13" i="1"/>
  <c r="J13" i="1" s="1"/>
  <c r="E11" i="1"/>
  <c r="D11" i="1"/>
  <c r="J11" i="1" s="1"/>
  <c r="J136" i="14" l="1"/>
  <c r="J129" i="13"/>
  <c r="H105" i="13"/>
  <c r="J124" i="14"/>
  <c r="H138" i="14"/>
  <c r="J100" i="14"/>
  <c r="H109" i="13"/>
  <c r="J134" i="14"/>
  <c r="J129" i="15"/>
  <c r="J109" i="15"/>
  <c r="J105" i="14"/>
  <c r="H140" i="12"/>
  <c r="H60" i="12"/>
  <c r="J134" i="12"/>
  <c r="H134" i="13"/>
  <c r="H39" i="12"/>
  <c r="J219" i="14"/>
  <c r="H131" i="14"/>
  <c r="J126" i="15"/>
  <c r="J112" i="14"/>
  <c r="H107" i="15"/>
  <c r="H43" i="12"/>
  <c r="H26" i="12"/>
  <c r="H124" i="15"/>
  <c r="H109" i="14"/>
  <c r="H129" i="14"/>
  <c r="H77" i="12"/>
  <c r="J95" i="12"/>
  <c r="J136" i="13"/>
  <c r="H21" i="12"/>
  <c r="H129" i="12"/>
  <c r="J86" i="12"/>
  <c r="H112" i="12"/>
  <c r="J107" i="12"/>
  <c r="J109" i="12"/>
  <c r="J30" i="12"/>
  <c r="J64" i="12"/>
  <c r="H136" i="15"/>
  <c r="J34" i="12"/>
  <c r="J17" i="12"/>
  <c r="H124" i="12"/>
  <c r="H105" i="15"/>
  <c r="H105" i="12"/>
  <c r="H52" i="12"/>
  <c r="H68" i="12"/>
  <c r="J122" i="14"/>
  <c r="H214" i="14"/>
  <c r="H91" i="12"/>
  <c r="H56" i="12"/>
  <c r="H73" i="12"/>
  <c r="J210" i="14"/>
  <c r="H107" i="13"/>
  <c r="J140" i="14"/>
  <c r="J138" i="15"/>
  <c r="H126" i="14"/>
  <c r="H107" i="14"/>
  <c r="H131" i="13"/>
  <c r="J112" i="13"/>
  <c r="H140" i="13"/>
  <c r="J136" i="12"/>
  <c r="H122" i="15"/>
  <c r="H140" i="15"/>
  <c r="H102" i="15"/>
  <c r="J15" i="13"/>
  <c r="J138" i="13"/>
  <c r="H11" i="15"/>
  <c r="H15" i="15"/>
  <c r="H19" i="15"/>
  <c r="H23" i="15"/>
  <c r="H28" i="15"/>
  <c r="H32" i="15"/>
  <c r="H36" i="15"/>
  <c r="H41" i="15"/>
  <c r="H45" i="15"/>
  <c r="H50" i="15"/>
  <c r="H54" i="15"/>
  <c r="H58" i="15"/>
  <c r="H62" i="15"/>
  <c r="H66" i="15"/>
  <c r="H71" i="15"/>
  <c r="H75" i="15"/>
  <c r="H79" i="15"/>
  <c r="H84" i="15"/>
  <c r="H88" i="15"/>
  <c r="H93" i="15"/>
  <c r="H97" i="15"/>
  <c r="H115" i="15"/>
  <c r="H119" i="15"/>
  <c r="H145" i="15"/>
  <c r="H150" i="15"/>
  <c r="H155" i="15"/>
  <c r="H160" i="15"/>
  <c r="H164" i="15"/>
  <c r="H168" i="15"/>
  <c r="H172" i="15"/>
  <c r="H176" i="15"/>
  <c r="H181" i="15"/>
  <c r="H185" i="15"/>
  <c r="H189" i="15"/>
  <c r="H193" i="15"/>
  <c r="H197" i="15"/>
  <c r="H201" i="15"/>
  <c r="H206" i="15"/>
  <c r="H210" i="15"/>
  <c r="H214" i="15"/>
  <c r="H219" i="15"/>
  <c r="H223" i="15"/>
  <c r="H13" i="15"/>
  <c r="H17" i="15"/>
  <c r="H21" i="15"/>
  <c r="H26" i="15"/>
  <c r="H30" i="15"/>
  <c r="H34" i="15"/>
  <c r="H39" i="15"/>
  <c r="H43" i="15"/>
  <c r="H47" i="15"/>
  <c r="H52" i="15"/>
  <c r="H56" i="15"/>
  <c r="H60" i="15"/>
  <c r="H64" i="15"/>
  <c r="H68" i="15"/>
  <c r="H73" i="15"/>
  <c r="H77" i="15"/>
  <c r="H81" i="15"/>
  <c r="H86" i="15"/>
  <c r="H91" i="15"/>
  <c r="H95" i="15"/>
  <c r="H117" i="15"/>
  <c r="H143" i="15"/>
  <c r="H147" i="15"/>
  <c r="H152" i="15"/>
  <c r="H157" i="15"/>
  <c r="H162" i="15"/>
  <c r="H166" i="15"/>
  <c r="H170" i="15"/>
  <c r="H174" i="15"/>
  <c r="H178" i="15"/>
  <c r="H183" i="15"/>
  <c r="H187" i="15"/>
  <c r="H191" i="15"/>
  <c r="H195" i="15"/>
  <c r="H199" i="15"/>
  <c r="H204" i="15"/>
  <c r="H208" i="15"/>
  <c r="H212" i="15"/>
  <c r="H217" i="15"/>
  <c r="H221" i="15"/>
  <c r="H225" i="15"/>
  <c r="H11" i="14"/>
  <c r="H15" i="14"/>
  <c r="H19" i="14"/>
  <c r="H23" i="14"/>
  <c r="H28" i="14"/>
  <c r="H32" i="14"/>
  <c r="H36" i="14"/>
  <c r="H41" i="14"/>
  <c r="H45" i="14"/>
  <c r="H50" i="14"/>
  <c r="H54" i="14"/>
  <c r="H58" i="14"/>
  <c r="H62" i="14"/>
  <c r="H66" i="14"/>
  <c r="H71" i="14"/>
  <c r="H75" i="14"/>
  <c r="H79" i="14"/>
  <c r="H84" i="14"/>
  <c r="H88" i="14"/>
  <c r="H93" i="14"/>
  <c r="H97" i="14"/>
  <c r="H115" i="14"/>
  <c r="H119" i="14"/>
  <c r="H145" i="14"/>
  <c r="H150" i="14"/>
  <c r="H155" i="14"/>
  <c r="H160" i="14"/>
  <c r="H164" i="14"/>
  <c r="H168" i="14"/>
  <c r="H172" i="14"/>
  <c r="H176" i="14"/>
  <c r="H181" i="14"/>
  <c r="H185" i="14"/>
  <c r="H189" i="14"/>
  <c r="H193" i="14"/>
  <c r="H197" i="14"/>
  <c r="H201" i="14"/>
  <c r="H102" i="14"/>
  <c r="H13" i="14"/>
  <c r="H17" i="14"/>
  <c r="H21" i="14"/>
  <c r="H26" i="14"/>
  <c r="H30" i="14"/>
  <c r="H34" i="14"/>
  <c r="H39" i="14"/>
  <c r="H43" i="14"/>
  <c r="H47" i="14"/>
  <c r="H52" i="14"/>
  <c r="H56" i="14"/>
  <c r="H60" i="14"/>
  <c r="H64" i="14"/>
  <c r="H68" i="14"/>
  <c r="H73" i="14"/>
  <c r="H77" i="14"/>
  <c r="H81" i="14"/>
  <c r="H86" i="14"/>
  <c r="H91" i="14"/>
  <c r="H95" i="14"/>
  <c r="H117" i="14"/>
  <c r="H143" i="14"/>
  <c r="H147" i="14"/>
  <c r="H152" i="14"/>
  <c r="H157" i="14"/>
  <c r="H162" i="14"/>
  <c r="H166" i="14"/>
  <c r="H170" i="14"/>
  <c r="H174" i="14"/>
  <c r="H178" i="14"/>
  <c r="H183" i="14"/>
  <c r="H187" i="14"/>
  <c r="H191" i="14"/>
  <c r="H195" i="14"/>
  <c r="H199" i="14"/>
  <c r="H204" i="14"/>
  <c r="H208" i="14"/>
  <c r="H212" i="14"/>
  <c r="H217" i="14"/>
  <c r="H221" i="14"/>
  <c r="H225" i="14"/>
  <c r="J117" i="13"/>
  <c r="H117" i="13"/>
  <c r="J58" i="13"/>
  <c r="H58" i="13"/>
  <c r="J60" i="13"/>
  <c r="H60" i="13"/>
  <c r="J95" i="13"/>
  <c r="H95" i="13"/>
  <c r="J168" i="13"/>
  <c r="H168" i="13"/>
  <c r="J185" i="13"/>
  <c r="H185" i="13"/>
  <c r="J210" i="13"/>
  <c r="H210" i="13"/>
  <c r="J219" i="13"/>
  <c r="H219" i="13"/>
  <c r="J13" i="13"/>
  <c r="H13" i="13"/>
  <c r="J43" i="13"/>
  <c r="H43" i="13"/>
  <c r="J68" i="13"/>
  <c r="H68" i="13"/>
  <c r="J150" i="13"/>
  <c r="H150" i="13"/>
  <c r="J193" i="13"/>
  <c r="H193" i="13"/>
  <c r="H19" i="13"/>
  <c r="J28" i="13"/>
  <c r="H28" i="13"/>
  <c r="J54" i="13"/>
  <c r="H54" i="13"/>
  <c r="J62" i="13"/>
  <c r="H62" i="13"/>
  <c r="J88" i="13"/>
  <c r="H88" i="13"/>
  <c r="J126" i="13"/>
  <c r="J143" i="13"/>
  <c r="H143" i="13"/>
  <c r="J162" i="13"/>
  <c r="H162" i="13"/>
  <c r="J178" i="13"/>
  <c r="H178" i="13"/>
  <c r="J187" i="13"/>
  <c r="H187" i="13"/>
  <c r="J195" i="13"/>
  <c r="H195" i="13"/>
  <c r="J204" i="13"/>
  <c r="H204" i="13"/>
  <c r="J212" i="13"/>
  <c r="H212" i="13"/>
  <c r="J50" i="13"/>
  <c r="H50" i="13"/>
  <c r="J26" i="13"/>
  <c r="H26" i="13"/>
  <c r="J34" i="13"/>
  <c r="H34" i="13"/>
  <c r="J77" i="13"/>
  <c r="H77" i="13"/>
  <c r="J160" i="13"/>
  <c r="H160" i="13"/>
  <c r="J201" i="13"/>
  <c r="H201" i="13"/>
  <c r="J36" i="13"/>
  <c r="H36" i="13"/>
  <c r="J45" i="13"/>
  <c r="H45" i="13"/>
  <c r="J71" i="13"/>
  <c r="H71" i="13"/>
  <c r="J79" i="13"/>
  <c r="H79" i="13"/>
  <c r="J97" i="13"/>
  <c r="H97" i="13"/>
  <c r="J102" i="13"/>
  <c r="J152" i="13"/>
  <c r="H152" i="13"/>
  <c r="J170" i="13"/>
  <c r="H170" i="13"/>
  <c r="J21" i="13"/>
  <c r="H21" i="13"/>
  <c r="J115" i="13"/>
  <c r="H115" i="13"/>
  <c r="J41" i="13"/>
  <c r="H41" i="13"/>
  <c r="H11" i="13"/>
  <c r="J52" i="13"/>
  <c r="H52" i="13"/>
  <c r="J86" i="13"/>
  <c r="H86" i="13"/>
  <c r="J176" i="13"/>
  <c r="H176" i="13"/>
  <c r="J30" i="13"/>
  <c r="H30" i="13"/>
  <c r="J39" i="13"/>
  <c r="H39" i="13"/>
  <c r="J47" i="13"/>
  <c r="H47" i="13"/>
  <c r="J56" i="13"/>
  <c r="H56" i="13"/>
  <c r="J64" i="13"/>
  <c r="H64" i="13"/>
  <c r="J73" i="13"/>
  <c r="H73" i="13"/>
  <c r="J81" i="13"/>
  <c r="H81" i="13"/>
  <c r="J91" i="13"/>
  <c r="H91" i="13"/>
  <c r="J122" i="13"/>
  <c r="J145" i="13"/>
  <c r="H145" i="13"/>
  <c r="J155" i="13"/>
  <c r="H155" i="13"/>
  <c r="J164" i="13"/>
  <c r="H164" i="13"/>
  <c r="J172" i="13"/>
  <c r="H172" i="13"/>
  <c r="J181" i="13"/>
  <c r="H181" i="13"/>
  <c r="J189" i="13"/>
  <c r="H189" i="13"/>
  <c r="J197" i="13"/>
  <c r="H197" i="13"/>
  <c r="J206" i="13"/>
  <c r="H206" i="13"/>
  <c r="J214" i="13"/>
  <c r="H214" i="13"/>
  <c r="J66" i="13"/>
  <c r="H66" i="13"/>
  <c r="J174" i="13"/>
  <c r="H174" i="13"/>
  <c r="J199" i="13"/>
  <c r="H199" i="13"/>
  <c r="J208" i="13"/>
  <c r="H208" i="13"/>
  <c r="J17" i="13"/>
  <c r="H17" i="13"/>
  <c r="J32" i="13"/>
  <c r="H32" i="13"/>
  <c r="J75" i="13"/>
  <c r="H75" i="13"/>
  <c r="J84" i="13"/>
  <c r="H84" i="13"/>
  <c r="J93" i="13"/>
  <c r="H93" i="13"/>
  <c r="J147" i="13"/>
  <c r="H147" i="13"/>
  <c r="J157" i="13"/>
  <c r="H157" i="13"/>
  <c r="J166" i="13"/>
  <c r="H166" i="13"/>
  <c r="J183" i="13"/>
  <c r="H183" i="13"/>
  <c r="J191" i="13"/>
  <c r="H191" i="13"/>
  <c r="H23" i="13"/>
  <c r="J100" i="13"/>
  <c r="J119" i="13"/>
  <c r="H119" i="13"/>
  <c r="J124" i="13"/>
  <c r="H223" i="13"/>
  <c r="H217" i="13"/>
  <c r="H221" i="13"/>
  <c r="H225" i="13"/>
  <c r="J102" i="12"/>
  <c r="J13" i="12"/>
  <c r="J81" i="12"/>
  <c r="H138" i="12"/>
  <c r="J47" i="12"/>
  <c r="J126" i="12"/>
  <c r="J131" i="12"/>
  <c r="H11" i="12"/>
  <c r="H15" i="12"/>
  <c r="H19" i="12"/>
  <c r="H23" i="12"/>
  <c r="H28" i="12"/>
  <c r="H32" i="12"/>
  <c r="H36" i="12"/>
  <c r="H41" i="12"/>
  <c r="H45" i="12"/>
  <c r="H50" i="12"/>
  <c r="H54" i="12"/>
  <c r="H58" i="12"/>
  <c r="H62" i="12"/>
  <c r="H66" i="12"/>
  <c r="H71" i="12"/>
  <c r="H75" i="12"/>
  <c r="H79" i="12"/>
  <c r="H84" i="12"/>
  <c r="H88" i="12"/>
  <c r="H93" i="12"/>
  <c r="H97" i="12"/>
  <c r="H115" i="12"/>
  <c r="H119" i="12"/>
  <c r="H145" i="12"/>
  <c r="H150" i="12"/>
  <c r="H155" i="12"/>
  <c r="H160" i="12"/>
  <c r="H164" i="12"/>
  <c r="H168" i="12"/>
  <c r="H172" i="12"/>
  <c r="H176" i="12"/>
  <c r="H181" i="12"/>
  <c r="H185" i="12"/>
  <c r="H189" i="12"/>
  <c r="H193" i="12"/>
  <c r="H197" i="12"/>
  <c r="H201" i="12"/>
  <c r="H206" i="12"/>
  <c r="H210" i="12"/>
  <c r="H214" i="12"/>
  <c r="H219" i="12"/>
  <c r="H223" i="12"/>
  <c r="J100" i="12"/>
  <c r="J122" i="12"/>
  <c r="H143" i="12"/>
  <c r="H147" i="12"/>
  <c r="H152" i="12"/>
  <c r="H157" i="12"/>
  <c r="H162" i="12"/>
  <c r="H166" i="12"/>
  <c r="H170" i="12"/>
  <c r="H174" i="12"/>
  <c r="H178" i="12"/>
  <c r="H183" i="12"/>
  <c r="H187" i="12"/>
  <c r="H191" i="12"/>
  <c r="H195" i="12"/>
  <c r="H199" i="12"/>
  <c r="H204" i="12"/>
  <c r="H208" i="12"/>
  <c r="H212" i="12"/>
  <c r="H217" i="12"/>
  <c r="H221" i="12"/>
  <c r="H225" i="12"/>
  <c r="H117" i="12"/>
  <c r="H126" i="1"/>
  <c r="H68" i="1"/>
  <c r="H66" i="1"/>
  <c r="H64" i="1"/>
  <c r="H62" i="1"/>
  <c r="D5" i="15" l="1"/>
  <c r="D6" i="15" s="1"/>
  <c r="D7" i="15" s="1"/>
  <c r="J227" i="15"/>
  <c r="J227" i="14"/>
  <c r="D5" i="14"/>
  <c r="D6" i="14" s="1"/>
  <c r="D7" i="14" s="1"/>
  <c r="J227" i="13"/>
  <c r="H227" i="15"/>
  <c r="H227" i="14"/>
  <c r="D5" i="13"/>
  <c r="D6" i="13" s="1"/>
  <c r="D7" i="13" s="1"/>
  <c r="H227" i="13"/>
  <c r="D5" i="12"/>
  <c r="D6" i="12" s="1"/>
  <c r="D7" i="12" s="1"/>
  <c r="J227" i="12"/>
  <c r="H227" i="12"/>
  <c r="H71" i="1"/>
  <c r="H225" i="1" l="1"/>
  <c r="H223" i="1"/>
  <c r="H221" i="1"/>
  <c r="H219" i="1"/>
  <c r="H217" i="1"/>
  <c r="H214" i="1"/>
  <c r="H212" i="1"/>
  <c r="H210" i="1"/>
  <c r="H208" i="1"/>
  <c r="H206" i="1"/>
  <c r="H204" i="1"/>
  <c r="H201" i="1"/>
  <c r="H199" i="1"/>
  <c r="H197" i="1"/>
  <c r="H195" i="1"/>
  <c r="H193" i="1"/>
  <c r="H191" i="1"/>
  <c r="H189" i="1"/>
  <c r="H187" i="1"/>
  <c r="H185" i="1"/>
  <c r="H183" i="1"/>
  <c r="H181" i="1"/>
  <c r="H178" i="1"/>
  <c r="H176" i="1"/>
  <c r="H174" i="1"/>
  <c r="H172" i="1"/>
  <c r="H170" i="1"/>
  <c r="H168" i="1"/>
  <c r="H166" i="1"/>
  <c r="H164" i="1"/>
  <c r="H162" i="1"/>
  <c r="H160" i="1"/>
  <c r="H157" i="1"/>
  <c r="H155" i="1"/>
  <c r="H152" i="1"/>
  <c r="H150" i="1"/>
  <c r="H147" i="1"/>
  <c r="H145" i="1"/>
  <c r="H143" i="1"/>
  <c r="H140" i="1"/>
  <c r="H138" i="1"/>
  <c r="H136" i="1"/>
  <c r="H134" i="1"/>
  <c r="H131" i="1"/>
  <c r="H129" i="1"/>
  <c r="H124" i="1"/>
  <c r="H122" i="1"/>
  <c r="H119" i="1"/>
  <c r="H117" i="1"/>
  <c r="H115" i="1"/>
  <c r="H112" i="1"/>
  <c r="H109" i="1"/>
  <c r="H107" i="1"/>
  <c r="H105" i="1"/>
  <c r="H102" i="1"/>
  <c r="H100" i="1"/>
  <c r="A99" i="1"/>
  <c r="A104" i="1" s="1"/>
  <c r="A111" i="1" s="1"/>
  <c r="A114" i="1" s="1"/>
  <c r="A121" i="1" s="1"/>
  <c r="A128" i="1" s="1"/>
  <c r="A133" i="1" s="1"/>
  <c r="A142" i="1" s="1"/>
  <c r="H97" i="1"/>
  <c r="H95" i="1"/>
  <c r="H93" i="1"/>
  <c r="H91" i="1"/>
  <c r="H88" i="1"/>
  <c r="H86" i="1"/>
  <c r="H84" i="1"/>
  <c r="H81" i="1"/>
  <c r="H79" i="1"/>
  <c r="H77" i="1"/>
  <c r="H75" i="1"/>
  <c r="H73" i="1"/>
  <c r="H60" i="1"/>
  <c r="H58" i="1"/>
  <c r="H56" i="1"/>
  <c r="H54" i="1"/>
  <c r="H52" i="1"/>
  <c r="H50" i="1"/>
  <c r="H47" i="1"/>
  <c r="H45" i="1"/>
  <c r="H43" i="1"/>
  <c r="H41" i="1"/>
  <c r="H39" i="1"/>
  <c r="H36" i="1"/>
  <c r="H34" i="1"/>
  <c r="H32" i="1"/>
  <c r="H30" i="1"/>
  <c r="H28" i="1"/>
  <c r="H26" i="1"/>
  <c r="H23" i="1"/>
  <c r="H21" i="1"/>
  <c r="H19" i="1"/>
  <c r="H17" i="1"/>
  <c r="H15" i="1"/>
  <c r="H13" i="1"/>
  <c r="H11" i="1"/>
  <c r="D5" i="1" l="1"/>
  <c r="D6" i="1" s="1"/>
  <c r="D7" i="1" s="1"/>
  <c r="H227" i="1"/>
  <c r="J2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00000000-0006-0000-0100-000001000000}">
      <text>
        <r>
          <rPr>
            <b/>
            <sz val="9"/>
            <color indexed="81"/>
            <rFont val="Tahoma"/>
            <family val="2"/>
          </rPr>
          <t>Código del concepto. Ver colores en "Entorno de trabajo: Apariencia"</t>
        </r>
      </text>
    </comment>
    <comment ref="B9" authorId="0" shapeId="0" xr:uid="{00000000-0006-0000-0100-000002000000}">
      <text>
        <r>
          <rPr>
            <b/>
            <sz val="9"/>
            <color indexed="81"/>
            <rFont val="Tahoma"/>
            <family val="2"/>
          </rPr>
          <t>Unidad principal de medida del concepto</t>
        </r>
      </text>
    </comment>
    <comment ref="C9" authorId="0" shapeId="0" xr:uid="{00000000-0006-0000-0100-000003000000}">
      <text>
        <r>
          <rPr>
            <b/>
            <sz val="9"/>
            <color indexed="81"/>
            <rFont val="Tahoma"/>
            <family val="2"/>
          </rPr>
          <t>Descripción corta. Ver colores en "Entorno de trabajo: Apariencia"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2D62315F-8940-4A76-A6A1-92C796B2D31E}">
      <text>
        <r>
          <rPr>
            <b/>
            <sz val="9"/>
            <color indexed="81"/>
            <rFont val="Tahoma"/>
            <family val="2"/>
          </rPr>
          <t>Código del concepto. Ver colores en "Entorno de trabajo: Apariencia"</t>
        </r>
      </text>
    </comment>
    <comment ref="B9" authorId="0" shapeId="0" xr:uid="{0589DA51-5BC2-45BC-9BA9-EBB8657EF34A}">
      <text>
        <r>
          <rPr>
            <b/>
            <sz val="9"/>
            <color indexed="81"/>
            <rFont val="Tahoma"/>
            <family val="2"/>
          </rPr>
          <t>Unidad principal de medida del concepto</t>
        </r>
      </text>
    </comment>
    <comment ref="C9" authorId="0" shapeId="0" xr:uid="{F2583E40-9430-44BB-A9BD-7BF27763FD6D}">
      <text>
        <r>
          <rPr>
            <b/>
            <sz val="9"/>
            <color indexed="81"/>
            <rFont val="Tahoma"/>
            <family val="2"/>
          </rPr>
          <t>Descripción corta. Ver colores en "Entorno de trabajo: Apariencia"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AC9BD810-D265-4E36-BEE2-CEB8CB802635}">
      <text>
        <r>
          <rPr>
            <b/>
            <sz val="9"/>
            <color indexed="81"/>
            <rFont val="Tahoma"/>
            <family val="2"/>
          </rPr>
          <t>Código del concepto. Ver colores en "Entorno de trabajo: Apariencia"</t>
        </r>
      </text>
    </comment>
    <comment ref="B9" authorId="0" shapeId="0" xr:uid="{6FDCF82E-20E0-4502-A985-802A934D490A}">
      <text>
        <r>
          <rPr>
            <b/>
            <sz val="9"/>
            <color indexed="81"/>
            <rFont val="Tahoma"/>
            <family val="2"/>
          </rPr>
          <t>Unidad principal de medida del concepto</t>
        </r>
      </text>
    </comment>
    <comment ref="C9" authorId="0" shapeId="0" xr:uid="{1EFD0315-7BBE-44D6-9746-D099B377662E}">
      <text>
        <r>
          <rPr>
            <b/>
            <sz val="9"/>
            <color indexed="81"/>
            <rFont val="Tahoma"/>
            <family val="2"/>
          </rPr>
          <t>Descripción corta. Ver colores en "Entorno de trabajo: Apariencia"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D101F192-A5A7-4114-B63D-B87C0EBC6259}">
      <text>
        <r>
          <rPr>
            <b/>
            <sz val="9"/>
            <color indexed="81"/>
            <rFont val="Tahoma"/>
            <family val="2"/>
          </rPr>
          <t>Código del concepto. Ver colores en "Entorno de trabajo: Apariencia"</t>
        </r>
      </text>
    </comment>
    <comment ref="B9" authorId="0" shapeId="0" xr:uid="{82C7C0C2-51DA-4DF7-9497-10C17DC3637B}">
      <text>
        <r>
          <rPr>
            <b/>
            <sz val="9"/>
            <color indexed="81"/>
            <rFont val="Tahoma"/>
            <family val="2"/>
          </rPr>
          <t>Unidad principal de medida del concepto</t>
        </r>
      </text>
    </comment>
    <comment ref="C9" authorId="0" shapeId="0" xr:uid="{A67BA4B8-B7DC-46DE-AB93-EBE087A19EE1}">
      <text>
        <r>
          <rPr>
            <b/>
            <sz val="9"/>
            <color indexed="81"/>
            <rFont val="Tahoma"/>
            <family val="2"/>
          </rPr>
          <t>Descripción corta. Ver colores en "Entorno de trabajo: Apariencia"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9" authorId="0" shapeId="0" xr:uid="{2F246BA6-EE1A-455A-BA2D-DAF03E90A11D}">
      <text>
        <r>
          <rPr>
            <b/>
            <sz val="9"/>
            <color indexed="81"/>
            <rFont val="Tahoma"/>
            <family val="2"/>
          </rPr>
          <t>Código del concepto. Ver colores en "Entorno de trabajo: Apariencia"</t>
        </r>
      </text>
    </comment>
    <comment ref="B9" authorId="0" shapeId="0" xr:uid="{08C67229-CB53-4217-9466-6B6219ECB279}">
      <text>
        <r>
          <rPr>
            <b/>
            <sz val="9"/>
            <color indexed="81"/>
            <rFont val="Tahoma"/>
            <family val="2"/>
          </rPr>
          <t>Unidad principal de medida del concepto</t>
        </r>
      </text>
    </comment>
    <comment ref="C9" authorId="0" shapeId="0" xr:uid="{9A80906A-999F-41A4-A955-86326A17B391}">
      <text>
        <r>
          <rPr>
            <b/>
            <sz val="9"/>
            <color indexed="81"/>
            <rFont val="Tahoma"/>
            <family val="2"/>
          </rPr>
          <t>Descripción corta. Ver colores en "Entorno de trabajo: Apariencia"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dgt0000</author>
  </authors>
  <commentList>
    <comment ref="A2" authorId="0" shapeId="0" xr:uid="{FA8DD57A-9565-4706-87D4-BB44EF50C297}">
      <text>
        <r>
          <rPr>
            <b/>
            <sz val="9"/>
            <color indexed="81"/>
            <rFont val="Tahoma"/>
            <family val="2"/>
          </rPr>
          <t>Código del concepto. Ver colores en "Entorno de trabajo: Apariencia"</t>
        </r>
      </text>
    </comment>
    <comment ref="B2" authorId="0" shapeId="0" xr:uid="{893D4A66-1C10-415E-BE1F-22CE3BC99DB2}">
      <text>
        <r>
          <rPr>
            <b/>
            <sz val="9"/>
            <color indexed="81"/>
            <rFont val="Tahoma"/>
            <family val="2"/>
          </rPr>
          <t>Unidad principal de medida del concepto</t>
        </r>
      </text>
    </comment>
    <comment ref="C2" authorId="0" shapeId="0" xr:uid="{1F39A614-87AD-49C0-AF1A-5AA475BE0758}">
      <text>
        <r>
          <rPr>
            <b/>
            <sz val="9"/>
            <color indexed="81"/>
            <rFont val="Tahoma"/>
            <family val="2"/>
          </rPr>
          <t>Descripción corta. Ver colores en "Entorno de trabajo: Apariencia"</t>
        </r>
      </text>
    </comment>
  </commentList>
</comments>
</file>

<file path=xl/sharedStrings.xml><?xml version="1.0" encoding="utf-8"?>
<sst xmlns="http://schemas.openxmlformats.org/spreadsheetml/2006/main" count="2537" uniqueCount="372">
  <si>
    <t>Valor unitario ofertado</t>
  </si>
  <si>
    <t>Código</t>
  </si>
  <si>
    <t>Ud</t>
  </si>
  <si>
    <t>Resumen</t>
  </si>
  <si>
    <t>Precio unitario máximo (€)</t>
  </si>
  <si>
    <t/>
  </si>
  <si>
    <t>ALBAÑILERÍA, REVOCOS, ALICATADOS y PINTURA</t>
  </si>
  <si>
    <t>01.01</t>
  </si>
  <si>
    <t>ud</t>
  </si>
  <si>
    <t>REFUERZO DE PLADUR</t>
  </si>
  <si>
    <t>Suministro de refuerzo puntual de madera para estructura de tabique de cartón-yeso, destinado a la colocación de elementos suspendidos (pasamanos, accesorios minusválidos, televisión, etc.). Dimensiones de cada refuerzo: ancho entre perfiles y alto de unos 40 cm, replanteados según especificaciones de la propiedad.  No incluye mano de obra. Incluye maquinaria específica y materiales necesarios para su instalación posterior</t>
  </si>
  <si>
    <t>01.02</t>
  </si>
  <si>
    <t>m2</t>
  </si>
  <si>
    <t>ALICATADO CERÁMICO BLANCO 20x30cm</t>
  </si>
  <si>
    <t>Suministro de paramento vertical interior a una altura &lt;= 3 m con de plaqueta de semigrés de medidas 20x30 en color blanco mate, colocada en horizontal, con lechada de color blanco, colocadas con adhesivo para baldosa cerámica C2 TE (UNE-EN 12004) y rejuntado con lechada CG2 (UNE-EN 13888).
Criterio de medición: En revestimiento de paramentos, con deducción de la superficie correspondiente a huecos de acuerdo con los criterios siguientes:
- Huecos &lt;= 1 m2: No se deducen
- Huecos &gt; 1 m2 y &lt;= 2 m2: Se deduce el 50%
- Huecos &gt; 2 m2: Se deduce el 100%
Los huecos que no se deduzcan, o que se deduzcan parcialmente, la medición incluye los trabajos de hacer los retornos, como jambas, dinteles, etc. En el caso que se deduzca el 100% del hueco, se deben medir también estos paramentos.
En caso de exixtir alicatado en el  paramentos , el nuevo será igual al existente.
No incluye mano de obra. Toda la maquinaria específica y los insumos necesarios para la instalación están incluidos en el precio.</t>
  </si>
  <si>
    <t>01.03</t>
  </si>
  <si>
    <t>ALICATADO MARMI CHINA PORCELANOSA 32x90cm</t>
  </si>
  <si>
    <t>Suministro de alicatado de paramento vertical interior a una altura &lt;= 3 m con baldosa de cerámica esmaltada mate, azulejo, grupo BIII (UNE-EN 14411), precio superior, de 1 a 5 piezas/m2 tipo ref. P3470131 de la serie Marmi China de PORCELANOSA con medidas de pieza 90x32cm colocadas en horizontal o equivalente colocadas con adhesivo para baldosa cerámica C2 TE (UNE-EN 12004) y rejuntado con lechada CG2 (UNE-EN 13888).
Criterio de medición: En revestimiento de paramentos, con deducción de la superficie correspondiente a huecos de acuerdo con los criterios siguientes:
- Huecos &lt;= 1 m2: No se deducen
- Huecos &gt; 1 m2 y &lt;= 2 m2: Se deduce el 50%
- Huecos &gt; 2 m2: Se deduce el 100%
Los huecos que no se deduzcan, o que se deduzcan parcialmente, la medición incluye los trabajos de hacer los retornos, como jambas, dinteles, etc. En el caso que se deduzca el 100% del hueco, se deben medir también estos paramentos.
No incluye mano de obra. Toda la maquinaria específica y los insumos necesarios para la instalación están incluidos en el precio.</t>
  </si>
  <si>
    <t>01.04</t>
  </si>
  <si>
    <t>CHAPADO PARA FACHADA DE GRANITO</t>
  </si>
  <si>
    <t>Suministro de chapado con placas mecanizadas de granito Gris Quintana, acabado pulido, con medidas y despiece según piezas existentes, fijado con adhesivo cementoso mejorado, C2 TE, con deslizamiento reducido y tiempo abierto ampliado, gris, y grapas de anclaje de acero inoxidable; rejuntado con mortero de juntas cementoso, CG1, para junta mínima (entre 1,5 y 3 mm), con la misma tonalidad de las piezas.
Criterio de medición: En revestimiento de paramentos, con deducción de la superficie correspondiente a huecos de acuerdo con los criterios siguientes:
- Huecos &lt;= 1 m2: No se deducen
- Huecos &gt; 1 m2 y &lt;= 2 m2: Se deduce el 50%
- Huecos &gt; 2 m2: Se deduce el 100%
Los huecos que no se deduzcan, o que se deduzcan parcialmente, la medición incluye los trabajos de hacer los retornos, como jambas, dinteles, etc. En el caso que se deduzca el 100% del hueco, se deben medir también estos paramentos.
No incluye mano de obra. Toda la maquinaria específica y los insumos necesarios para la instalación están incluidos en el precio.</t>
  </si>
  <si>
    <t>01.05</t>
  </si>
  <si>
    <t>CANTONERA</t>
  </si>
  <si>
    <t>Suministro de perfil cantonera en sección en L de medidas 30x30mm, de 150cm de longitud de acero inoxidable mate, colocado a 20 cms del suelo.
No incluye mano de obra. Toda la maquinaria específica y los insumos necesarios para la instalación están incluidos en el precio.</t>
  </si>
  <si>
    <t>01.06</t>
  </si>
  <si>
    <t>REVESTIMIENTO VINÍLICO ACROVYN</t>
  </si>
  <si>
    <t>01.07</t>
  </si>
  <si>
    <t>PINTURA PLÁSTICA</t>
  </si>
  <si>
    <t>Pintado de paramento vertical/horizontal de yeso, con pintura plástica ecológica lavable, con acabado liso, con una capa selladora y dos de acabado. Color blanco o a elegir por la propiedad.
Criterio de medición: con deducción de la superficie correspondiente a huecos de acuerdo con los criterios siguientes:
- Huecos &lt;= 4 m2: No se deducen
- Huecos &gt; 4 m: Se deduce el 100%Estos criterios incluyen la superficie de los paramentos laterales de la abertura en una profundidad de 30 cm, como máximo, excepto en el caso de las aberturas de más de 4,00 m2 en que esta superficie se medirá expresamente.
Incluye la protección de elementos varios, encintado y tapado de agujeros existentes, así como la limpieza de los elementos que configuran la abertura, como los marcos que se hayan ensuciado.
No incluye mano de obra. Toda la maquinaria específica y los insumos necesarios para la instalación están incluidos en el precio.</t>
  </si>
  <si>
    <t>PAVIMENTOS, ZÓCALOS Y MÁRMOLES</t>
  </si>
  <si>
    <t>02.01</t>
  </si>
  <si>
    <t>PARQUET SINTÉTICO AC6 USO INTENSO ROBLE CLARO</t>
  </si>
  <si>
    <t>02.02</t>
  </si>
  <si>
    <t>m</t>
  </si>
  <si>
    <t>RODAPIÉ MADERA MISMO MODELO PARQUET SINTÉTICO</t>
  </si>
  <si>
    <t>02.03</t>
  </si>
  <si>
    <t>02.04</t>
  </si>
  <si>
    <t>ZÓCALO BALDOSA GRES PORCELÁNICO</t>
  </si>
  <si>
    <t>02.05</t>
  </si>
  <si>
    <t>FELPUDO DE ALUMINIO Y MOQUETA</t>
  </si>
  <si>
    <t>02.06</t>
  </si>
  <si>
    <t>FELPUDO DE COCO</t>
  </si>
  <si>
    <t>YESERIA Y FALSOS TECHOS</t>
  </si>
  <si>
    <t>03.01</t>
  </si>
  <si>
    <t xml:space="preserve">F. TECHO 60x60cm DE FIBRAS MINERALES </t>
  </si>
  <si>
    <t>Sumistro de falso techo de placas de fibras minerales con revestimiento exterior pintura fungicida, de 600x600 mm y 15 mm de espesor, tipo ref. 2224M de la serie Específicos de ARMSTRONG BIOGUARD PLAIN o equivalente acabado superficial liso, con canto rebajado, con clase de absorción acústica C según UNE-EN ISO 11654 y reacción al fuego, colocado con estructura de aluminio lacada en blanco, formada por perfiles principales tipo forma de T invertida de 15 mm de base cada 1,2 m fijados al techo mediante varilla de suspensión cada 1,2 m y con perfiles secundarios colocados formando retícula, para una altura de falso techo de 4 m como máximo. Perfiles perimetrales de 24mm de base para mejor soporte. Incluye la formación de huecos para la instalación de los elementos que sean necesarios: altavoces, luminarias, instalación incendios, instalación climatización,...
Criterio de medición: m2 de superficie medida de acuerdo a las especificaciones de la DT. Con deducción de la superficie correspondiente a huecos, de acuerdo con los criterios siguientes:- Huecos &lt;= 1 m2:  No se deducirán
- Huecos &gt; 1 m2:  Se deduce el 100% Estos criterios incluyen el acabado específico de los acuerdos con los bordes, sin que comporte el uso de materiales diferentes de aquellos que normalmente conforman la unidad.
No incluye mano de obra. Toda la maquinaria específica y los insumos necesarios para la instalación están incluidos en el precio.</t>
  </si>
  <si>
    <t>03.02</t>
  </si>
  <si>
    <t>FALSO TECHO METÁLICO 60x60cm MICROPERFORADO</t>
  </si>
  <si>
    <t>Suministro de falso techo de placas de acero galvanizado, de 600x600 mm y 0,5 mm de espesor con 5 mm de descuelgue, tipo ref. BANDEJA PARMA T15 de la marca THU o equivalente acabado superficial liso, con perforaciones de 1,5mm de diámetro, con canto recto tipo V8, con clase de absorción acústica C según UNE-EN ISO 11654 y reacción al fuego, colocado con estructura de aluminio lacada en blanco, formada por perfiles principales tipo forma de T invertida de 15 mm de base cada 1,2 m fijados al techo mediante varilla de suspensión cada 1,2 m y con perfiles secundarios colocados formando retícula, para una altura de falso techo de 4 m como máximo. Perfiles perimetrales de 24mm de base para mejor soporte. Incluye la formación de huecos para la instalación de los elementos que sean necesarios: altavoces, luminarias, instalación incendios, instalación climatización,...
Criterio de medición: m2 de superficie medida de acuerdo a las especificaciones de la DT. 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
No incluye mano de obra. Toda la maquinaria específica y los insumos necesarios para la instalación están incluidos en el precio.</t>
  </si>
  <si>
    <t>03.03</t>
  </si>
  <si>
    <t>FALSO TECHO ACABADO VINÍLICO 60x60cm</t>
  </si>
  <si>
    <t>Sumistro de falso techo registrable vinílico, color blanco nueve, con canto recto, de 600x 600 mm y 14 a 17 mm de espesor clase de absorción acústica A según UNE-EN ISO 11654, resistencia a la humedad 95% y reacción al fuego A1, colocado con estructura de aluminio vista , formada por perfiles principales en forma de T invertida de 25 mm de base cada 1,2 m para fijar en el techo mediante varilla de suspensión cada 1,2 m, y perfiles secundarios formando retícula , para una altura de falso techo de 4 m como máximo. Incluye la formación de huecos para la instalación de los elementos que sean necesarios: altavoces, luminarias, instalación incendios, instalación climatización,...
Criterio de medición: m2 de superficie medida de acuerdo a las especificaciones de la DT.Con deducción de la superficie correspondiente a huecos, de acuerdo con los criterios siguientes:- Huecos &lt;= 1 m2:  No se deducirán
- Huecos &gt; 1 m2:  Se deduce el 100%Estos criterios incluyen el acabado específico de los acuerdos con los bordes, sin que comporte el uso de materiales diferentes de aquellos que normalmente conforman la unidad.
Inckuye parte proporcional de recorts para la instalación de rejas, focos, etc.
No incluye mano de obra. Toda la maquinaria específica y los insumos necesarios para la instalación están incluidos en el precio.</t>
  </si>
  <si>
    <t>03.04</t>
  </si>
  <si>
    <t>FALSO TECHO CONTINUO YESO LAMINADO PLACA 12,5mm</t>
  </si>
  <si>
    <t>Sumistro de falso techo continuo de placas de yeso laminado tipo estándar (A) en formación de fajas perimetrales y techos contínuos, para pintar, de 12,5 mm de espesor y borde afinado (BA), entramado de acero galvanizado formado por perfiles principales colocados cada 1000 mm y perfiles secundarios colocados cada 600 mm fijados al techo mediante varilla de suspensión cada 1,2 m , para una altura de falso techo de 4 m como máximo. Incluso tabica para faja perimetral de falso techo registrable. Incluye el encintado, enmasillado y lijado listo y preparado para pintar. Incluye la formación de huecos para la instalación de los elementos que sean necesarios: altavoces, luminarias, instalación incendios, instalación climatización,...
Criterio de medición: m2 de superficie real medida de acuerdo a las medidas reales de obra, segun especificaciones de la DT. Las fajas perimetrales se contarán por m2, teniendo en cuenta el ancho de las mismas por múltiplos de 50cm, al mayor.
No incluye mano de obra. Toda la maquinaria específica y los insumos necesarios para la instalación están incluidos en el precio.</t>
  </si>
  <si>
    <t>03.05</t>
  </si>
  <si>
    <t>REGISTRO FALSO TECHO CONTINUO YESO LAMINADO</t>
  </si>
  <si>
    <t>Sumistro de trampilla de registro gama Básica, de medidas 600x600 mm, formada por marco de aluminio y puerta de placa de yeso laminado, de 12,5 mm de espesor, para falso techo continuo de placas de yeso laminado. Incluso accesorios de montaje.  No incluye mano de obra. Toda la maquinaria específica y los insumos necesarios para la instalación están incluidos en el precio.</t>
  </si>
  <si>
    <t>04.01</t>
  </si>
  <si>
    <t>ENCIMERA SILESTONE BLANCO NORTE Y PETO VERTICAL</t>
  </si>
  <si>
    <t>04.02</t>
  </si>
  <si>
    <t>04.03</t>
  </si>
  <si>
    <t>ml</t>
  </si>
  <si>
    <t>MUEBLES BAJO BANCADA</t>
  </si>
  <si>
    <t>04.04</t>
  </si>
  <si>
    <t>CONJUNTO PUESTO DE TRABAJO PARED 6 modulos</t>
  </si>
  <si>
    <t xml:space="preserve">Suministro de caja de empotrar de 6 módulos, con 4 tomas de corriente rojas Sai, 2 tomas de corriente blanca normales, magnetotérmico t/corriente Sai, piloto de señalización, 1 módulos con 2 tomas de datos (conectores RJ45), línea de suministro normal, línea de suministro Sai y canalización para paso de cables de datos con cable guía hasta bandeja de distribución. No incluye mano de obra. Toda la maquinaria específica y los insumos necesarios para la instalación están incluidos en el precio.
</t>
  </si>
  <si>
    <t>04.05</t>
  </si>
  <si>
    <t>S/I CONJUNTO PUESTO DE TRABAJO PARED 2 modulos</t>
  </si>
  <si>
    <t xml:space="preserve">Caja de empotrar de 2 módulos, con 2 tomas de corriente rojas Sai, piloto de señalización, un módulo datos, línea de suministro Sai y canalización para paso de cables de datos con cable guía hasta bandeja de distribución. No incluye mano de obra. Toda la maquinaria específica y los insumos necesarios para la instalación están incluidos en el precio.
</t>
  </si>
  <si>
    <t>04.06</t>
  </si>
  <si>
    <t>S/I CONJUNTO PUESTO DE TRABAJO SUELO</t>
  </si>
  <si>
    <t>PUERTAS Y CORTINAS</t>
  </si>
  <si>
    <t>05.01</t>
  </si>
  <si>
    <t>05.02</t>
  </si>
  <si>
    <t>CORTINA ENROLLABLE MATERIAL RECICLADO</t>
  </si>
  <si>
    <t>05.03</t>
  </si>
  <si>
    <t>MOTORIZADO DE CORTINA ENROLLABLE</t>
  </si>
  <si>
    <t>Suministro de motor electrónico via radio tubular con cabeza redonda Murtra con mínima emisión de ruido, 160 vueltas máximo y alimentación 230v dejada en punto de conexión por la propiedad (consumo 137w), montado en tubo enrollable de 43/58mm en aluminio y contrapeso.. Para cortinas de medidas superiores a 2,50m altura  y 2,0m ancho. No se incluye mano de obra para montaje y puesta en marcha. Toda la maquinaria específica y los insumos necesarios para la instalación están incluidos en el precio.</t>
  </si>
  <si>
    <t>05.04</t>
  </si>
  <si>
    <t>CORTINA LAMAS</t>
  </si>
  <si>
    <t>05.05</t>
  </si>
  <si>
    <t>CORTINA BOX ELECTROTERAPIA</t>
  </si>
  <si>
    <t>Suministro de cortina textil modelo AAA3 Mc-Mutual de KORTILUX con sistema de accionamiento manual del tejido. Confección del tejido a ondas con cinta marca Murtra. Tejido confeccionado modelo Loneta Ignífuga con aplicaciones en color Gris oscuro para su movimiento. Peso de 103 g/m2 e ignífuga C1 según norma UNE 13773:2003. Para medidas superiores a 2,50m altura  y 1,50m ancho.
No incluye mano de obra. Toda la maquinaria específica y los insumos necesarios para la instalación están incluidos en el precio.</t>
  </si>
  <si>
    <t>PROTECCIÓN CONTRA INCENDIO</t>
  </si>
  <si>
    <t>06.01</t>
  </si>
  <si>
    <t>SENSOR TÉRMICO</t>
  </si>
  <si>
    <t>Suministro de Sensor dual óptico/térmico para instalación contra incendios analógica, según norma UNE-EN 54-5/A1 y UNE-EN 54-7, con base de empotrar, empotrado.
Marca Notifier I Honeywell o equivalente-
No incluye mano de obra. Toda la maquinaria específica y los insumos necesarios para la instalación están incluidos en el precio.</t>
  </si>
  <si>
    <t>06.02</t>
  </si>
  <si>
    <t>PULS. ALARMA DE FUEGO</t>
  </si>
  <si>
    <t>Pulsador de alarma de fuego, color rojo, con microrruptor, led de alarma, sistema de comprobación con llave de rearme y lámina de plástico calibradapara que se enclave y no rompa. Ubicado en caja de 95x95x35 mm. No incluye mano de obra. Toda la maquinaria específica y los insumos necesarios para la instalación están incluidos en el precio.</t>
  </si>
  <si>
    <t>06.03</t>
  </si>
  <si>
    <t>EXTINTOR 5KG POLVO</t>
  </si>
  <si>
    <t>Suministro de extintor homologado de 5 K. No incluye mano de obra. Toda la maquinaria específica y los insumos necesarios para la instalación están incluidos en el precio.</t>
  </si>
  <si>
    <t>CONJUNTO MAQUINARIA EQUIPOS PARED</t>
  </si>
  <si>
    <t>07.01</t>
  </si>
  <si>
    <t>07.02</t>
  </si>
  <si>
    <t>07.03</t>
  </si>
  <si>
    <t>07.04</t>
  </si>
  <si>
    <t>Aire acondicionado DAIKIN Comfora MULTI R-32 Inverter 3x1 3MXP52M2 (35+25+25), es un conjunto multisplit pared 3x1 Inverter que consiste en una unidad exterior de 5,2 kW de potencia frigorífica y de 6,8 kW en potencia calorífica y de tres unidades interiores, una de 3,5 kW de potencia y dos de 2,5 kW de potencia, que no necesitan instalarse en la misma estancia y se pueden controlar de manera individual. Cada una de ellas cuenta con un mando a distancia. Cuenta con una alta eficiencia energética de A+++ para la capacidad frigorífica y de A++ para la capacidad calorífica, los cuales derivan de los materiales y la calidad de los productos por los que está compuesto y a la inteligencia integrada que posee. Sus dimensiones compactas son de 286 mm x 770 mm x 225 mm para sus tres unidades interiores y de 734 mm x 958 mm x 320 mm para su unidad exterior. No se incluye mano de obra para montaje y puesta en marcha. Toda la maquinaria específica y los insumos necesarios para la instalación están incluidos en el precio.</t>
  </si>
  <si>
    <t xml:space="preserve">CONJUNTO MAQUINARIA UNIDADADES DE CONDUCTOS </t>
  </si>
  <si>
    <t>08.01</t>
  </si>
  <si>
    <t>08.02</t>
  </si>
  <si>
    <t>09.01</t>
  </si>
  <si>
    <t>09.02</t>
  </si>
  <si>
    <t>09.03</t>
  </si>
  <si>
    <t>CONJUNTOS VRV INDOOR</t>
  </si>
  <si>
    <t>10.01</t>
  </si>
  <si>
    <t xml:space="preserve">UNIDADES EXTERIORES </t>
  </si>
  <si>
    <t>11.01</t>
  </si>
  <si>
    <t>11.02</t>
  </si>
  <si>
    <t>11.03</t>
  </si>
  <si>
    <t>ACCESORIOS - TERMOSTATOS MANDOS</t>
  </si>
  <si>
    <t>12.01</t>
  </si>
  <si>
    <t>CONTROL REMOTO INALÁMBRICO</t>
  </si>
  <si>
    <t>12.02</t>
  </si>
  <si>
    <t>SENSOR DE PRESENCIA Y SONDA DE TEMPERATURA</t>
  </si>
  <si>
    <t>INSTALACIONES FRIGORÍFICAS</t>
  </si>
  <si>
    <t>13.01</t>
  </si>
  <si>
    <t>TUBO FRIGORÍFICO DE COBRE DE 1/2"</t>
  </si>
  <si>
    <t>Tubería para gas, con vaina metálica, formada por tubo de cobre estirado en frío sin soldadura, diámetro 1/2" y 1 mm de espesor. Instalación en superficie. Incluso separadores, pasta de relleno, abrazaderas, elementos de sujeción, accesorios y piezas especiales.</t>
  </si>
  <si>
    <t>13.02</t>
  </si>
  <si>
    <t>TUBO FRIGORÍFICO DE COBRE DE 3/4"</t>
  </si>
  <si>
    <t>Tubería para gas, con vaina metálica, formada por tubo de cobre estirado en frío sin soldadura, diámetro 3/4" y 1 mm de espesor. Instalación en superficie. Incluso separadores, pasta de relleno, abrazaderas, elementos de sujeción, accesorios y piezas especiales.</t>
  </si>
  <si>
    <t>DIFUSIÓN DE AIRE</t>
  </si>
  <si>
    <t>14.01</t>
  </si>
  <si>
    <t>DIFUSOR DE AIRE CIRCULAR DE 250 mm</t>
  </si>
  <si>
    <t>Difusor circular de alta inducción de conos regulables construido con aros de aluminio repulsados y anodizados de 250 mm de diámetro con compuerta de regulación de caudal tipo mariposa para adaptar directamente a tubo flexible marca Euroclima modelo E-DRZ+CR+XAPO o equivalente.</t>
  </si>
  <si>
    <t>14.02</t>
  </si>
  <si>
    <t>Rejilla de impulsión / retorno lineal de aletas fijas horizontales a 0º, 1600x150mm</t>
  </si>
  <si>
    <t>Rejilla de impulsión / retorno lineal de aletas fijas horizontales a 0º, fabricada con perfiles de aluminio extruido y anodizado, con regulación de caudal de lamas opuestas de aluminio y plenum de conexión a conducto, de dimensiones 1600x150mm, marca Euroclima modelo E-LO/AR o equivalente. Aluminio lacado RAL 9007 fijación a falso techo o placas de pladur en pared. Incluido accesorios y  pequeño material.</t>
  </si>
  <si>
    <t>14.03</t>
  </si>
  <si>
    <t>Rejilla de impulsión / retorno lineal de aletas fijas horizontales a 20º 500x100mm</t>
  </si>
  <si>
    <t>Rejilla de impulsión / retorno lineal de aletas fijas horizontales a 20º, fabricada con perfiles de aluminio extruido y anodizado, con regulación de caudal de lamas opuestas de aluminio y plenum de conexión a conducto, de dimensiones 500x100mm, marca Euroclima modelo E-LO/BR o equivalente.  Aluminio lacado RAL 9007 fijación a falso techo o placas de pladur en pared. Incluido accesorios y  pequeño material.</t>
  </si>
  <si>
    <t>14.04</t>
  </si>
  <si>
    <t>Rejilla de impulsión / retorno lineal de aletas fijas horizontales a 20º, 1000x100mm</t>
  </si>
  <si>
    <t>Rejilla de impulsión / retorno lineal de aletas fijas horizontales a 20º, fabricada con perfiles de aluminio extruido y anodizado, con regulación de caudal de lamas opuestas de aluminio y plenum de conexión a conducto, de dimensiones 1000x100mm, marca Euroclima modelo E-LO/BR o equivalente. Acabado:   Aluminio lacado RAL 9007 fijación a falso techo o placas de pladur en pared. Incluido accesorios y  pequeño material.</t>
  </si>
  <si>
    <t>15.01</t>
  </si>
  <si>
    <t xml:space="preserve">CABLE CON AISLAMIENTO UNIPOLAR 1,5 mm2 </t>
  </si>
  <si>
    <t>Cable unipolar H07V-K, siendo su tensión asignada de 450/750 V, reacción al fuego clase Eca, con conductor multifilar de cobre clase 5 (-K) de 1,5 mm² de sección, con aislamiento de PVC (V).</t>
  </si>
  <si>
    <t>15.02</t>
  </si>
  <si>
    <t xml:space="preserve">CABLE CON AISLAMIENTO UNIPOLAR 2,5 mm2 </t>
  </si>
  <si>
    <t>Cable unipolar H07V-K, siendo su tensión asignada de 450/750 V, reacción al fuego clase Eca, con conductor multifilar de cobre clase 5 (-K) de 2,5 mm² de sección, con aislamiento de PVC (V).</t>
  </si>
  <si>
    <t>15.03</t>
  </si>
  <si>
    <t xml:space="preserve">CABLE CON AISLAMIENTO MULTIPOLAR 3G1,5 mm2 </t>
  </si>
  <si>
    <t>Cable multipolar H07ZZ-F (AS), siendo su tensión asignada de 450/750 V, reacción al fuego clase Cca-s1b,d1,a1, con conductor de cobre clase 5 (-F) de 3G1,5 mm² de sección, con aislamiento de compuesto reticulado a base de poliolefina libre de halógenos (Z) y cubierta de compuesto reticulado a base de poliolefina libre de halógenos (Z).</t>
  </si>
  <si>
    <t>PUESTA A TIERRA</t>
  </si>
  <si>
    <t>16.01</t>
  </si>
  <si>
    <t>CONDUCTOR DE TIERRA 35 mm</t>
  </si>
  <si>
    <t>Conductor de tierra formado por cable rígido desnudo de cobre trenzado, de 35 mm² de sección.</t>
  </si>
  <si>
    <t>16.02</t>
  </si>
  <si>
    <t>PICA DE ACERO COBREADO DE 1,5 m</t>
  </si>
  <si>
    <t xml:space="preserve">Electrodo para red de toma de tierra cobreado con 300 µm, fabricado en acero, de 15 mm de diámetro y 1,5 m de longitud. </t>
  </si>
  <si>
    <t>CANALIZACIONES</t>
  </si>
  <si>
    <t>17.01</t>
  </si>
  <si>
    <t>TUBO PVC FLEXIBLE, CORRUGADO 20 mm</t>
  </si>
  <si>
    <t>Tubo curvable de PVC, corrugado, de color negro, de 20 mm de diámetro nominal, para canalización empotrada en obra de fábrica (paredes y techos). Resistencia a la compresión 320 N, resistencia al impacto 1 julio, temperatura de trabajo -5°C hasta 60°C, con grado de protección IP545 según UNE 20324, no propagador de la llama. Según UNE-EN 61386-1 y UNE-EN 61386-22.</t>
  </si>
  <si>
    <t>17.02</t>
  </si>
  <si>
    <t xml:space="preserve">CAJA UNIVERSAL PARA EMPORTAR 4 LADOS </t>
  </si>
  <si>
    <t>Caja universal, con enlace por los 4 lados, para empotrar.</t>
  </si>
  <si>
    <t>ACCESORIOS CAJAS Y PROTECCIONES</t>
  </si>
  <si>
    <t>18.01</t>
  </si>
  <si>
    <t>INTERRUPTOR MAGNETOTÉRMICO 2X25A (I+N) DPN Clase AC - Curva C</t>
  </si>
  <si>
    <t xml:space="preserve">Interruptor automático magnetotérmico diferencial (I+N), con una intensidad nominal de 25 amperios (25A), de tipo DPN (Dispositivo de Protección de Neutro) y clase AC. Diseñado para protección de instalaciones eléctricas contra sobrecargas y cortocircuitos, adecuado para uso residencial y comercial. Presenta una curva de disparo tipo C, indicada para proteger circuitos con cargas moderadamente inductivas. Cumple con las normativas UNE-EN 61008-1. Modelo de referencia Schneider Electric Acti 9 iDPN N Vigi A9D34625
</t>
  </si>
  <si>
    <t>18.02</t>
  </si>
  <si>
    <t>INTERRUPTOR DIFERENCIAL 2X25A-30 mA Clase AC</t>
  </si>
  <si>
    <t>Interruptor diferencial instantáneo, bipolar (2P), con una intensidad nominal de 25 amperios (25A) y una sensibilidad de 30 miliamperios (30 mA). Diseñado para proteger a las personas contra descargas eléctricas peligrosas y prevenir incendios causados por fugas de corriente. Este interruptor diferencial de clase AC es adecuado para detectar corrientes de fuga alternas y desconectar el circuito para evitar riesgos. Cumple con las normativas UNE-EN 61008-1. Modelo de referencia Schneider Electric Acti 9 iID A9R84225</t>
  </si>
  <si>
    <t>18.03</t>
  </si>
  <si>
    <t>INTERRUPTOR DIFERENCIAL 4X25A-30 mA Clase AC</t>
  </si>
  <si>
    <t>Interruptor diferencial instantáneo, tetrapolar (4P), con una intensidad nominal de 25 amperios (25A) y una sensibilidad de 30 miliamperios (30 mA). Diseñado para proteger a las personas contra descargas eléctricas peligrosas y prevenir incendios causados por fugas de corriente. Este interruptor diferencial de clase AC es adecuado para detectar corrientes de fuga alternas y desconectar el circuito para evitar riesgos. Cumple con las normativas UNE-EN 61008-1. Modelo de referencia Schneider Electric Acti 9 iID A9R84425</t>
  </si>
  <si>
    <t>18.04</t>
  </si>
  <si>
    <t>INTERRUPTOR HORARIO DIGITAL</t>
  </si>
  <si>
    <t>Interruptor horario, modelo referencia digital Orbis Data Log 2 ob175012, modular de dos circuitos programable, guiada por mensajes de texto.</t>
  </si>
  <si>
    <t>18.05</t>
  </si>
  <si>
    <t>REPARTIDOR MODULAR NEUTRO</t>
  </si>
  <si>
    <t>Bloque de terminales de paso - 4 mm² 32 A nivel único 1x1 tornillo - gris</t>
  </si>
  <si>
    <t>18.06</t>
  </si>
  <si>
    <t>BORNES</t>
  </si>
  <si>
    <t>18.07</t>
  </si>
  <si>
    <t>INTERRUPTOR UNIPOLAR 10 AX 250V~ CON SISTEMA DE EMBORNAMIENTO RÁPIDO</t>
  </si>
  <si>
    <t xml:space="preserve">Interruptor unipolar eléctrico con una capacidad de conmutación de 10 AX y tensión nominal de 250V~. Equipado con un sistema de embornamiento rápido para facilitar la instalación y conexión de los cables eléctricos. Incluye tecla para cada interruptor, proporcionando una solución completa y lista para instalar. Marca de referencia Simon 82. 
</t>
  </si>
  <si>
    <t>18.08</t>
  </si>
  <si>
    <t>INTERRUPTOR BIPOLAR 10 AX 250V~ CON SISTEMA DE EMBORNAMIENTO RÁPIDO</t>
  </si>
  <si>
    <t xml:space="preserve">Grupo de 2 interruptores eléctricos con una capacidad de conmutación de 10 AX y tensión nominal de 250V~. Equipados con un sistema de embornamiento rápido para facilitar la instalación y conexión de los cables eléctricos. Incluye teclas dobles para cada interruptor, proporcionando una solución completa y lista para instalar. Marca de referencia Simon 82. </t>
  </si>
  <si>
    <t>18.09</t>
  </si>
  <si>
    <t xml:space="preserve">CONMUTADOR </t>
  </si>
  <si>
    <t>Conmutador, gama media, con tecla de color grafito y marco y embellecedor de 1 elemento de color plateado. Marca y serie: Simon 82. Posibilidad de colocar en color grafito calidad inferior.</t>
  </si>
  <si>
    <t>18.10</t>
  </si>
  <si>
    <t>BASE DE ENCHUFE DE 16A 2P+T</t>
  </si>
  <si>
    <t>Base de enchufe de 16 A 2P+T, gama media, con tecla de color grafito y marco y embellecedor de 1 elemento de color plateado. Marca y serie: Simon 82. Posibilidad de colocar en color grafito calidad inferior.</t>
  </si>
  <si>
    <t>ILUMINACIÓN</t>
  </si>
  <si>
    <t>19.01</t>
  </si>
  <si>
    <t>LUMINARIA CUADRADA PARA MONTAJE EN FALSO TECHO DE 60X60 CM</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</si>
  <si>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Superior a 50.000
Riesgo fotobiológico: Grupo 0 según norma EN62471
Índice de protección frente a impactos: IK06 como mínimo
Índice de protección eléctrica IEC: Clase I
Garantía: Mínimo 2 años
Driver o balasto electrónico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</si>
  <si>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19.02</t>
  </si>
  <si>
    <t>LUMINARIA CUADRADA PARA MONTAJE EN FALSO TECHO DE 60X60 CM. AJUSTABLE</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</si>
  <si>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Superior a 50.000
Riesgo fotobiológico: Grupo 0 según norma EN62471
Índice de protección frente a impactos: IK06 como mínimo
Índice de protección eléctrica IEC: Clase I
Garantía: Mínimo 2 años
Driver o balasto electrónico
Regulación: Ajustable mediante interruptores. Como mínimo 3 escalones entre el 60% y el 100% de la potencia nominal.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</si>
  <si>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19.03</t>
  </si>
  <si>
    <t>LUMINARIA CUADRADA PARA MONTAJE EN FALSO TECHO DE 60X60 CM. REGULABLE DALI</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</si>
  <si>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Superior a 50.000
Riesgo fotobiológico: Grupo 0 según norma EN62471
Índice de protección frente a impactos: IK06 como mínimo
Índice de protección eléctrica IEC: Clase I
Garantía: Mínimo 2 años
Driver o balasto electrónico
Regulación: Regulable en pasos del 1%, como mínimo entre el 60% y el 100% de la potencia nominal. Entrada para bus de regulación compatible con protocolo DALI.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</si>
  <si>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19.04</t>
  </si>
  <si>
    <t>LUMINARIA CUADRADA PARA MONTAJE EN FALSO TECHO DE 60X60 CM. REGULABLE DALI CON SENSOR DE LUMINOSIDAD</t>
  </si>
  <si>
    <t>Luminaria empotrable fabricada en chapa de acero esmaltada pre lacada en color blanco equipada con LED “Mid-Power”, temperatura de color blanco neutro y equipo electrónico incorporado. Con reflector parabólico en aluminio brillante y difusor opal interior. 
Pantalla 
Flujo luminoso: Entre 3500 y 4500 Lúmenes
Índice de Reproducción Cromática IRC: Superior a 80
Temperatura de color: 4.000 K
Grado de protección lado visto (inferior): IP44
Grado de protección lado oculto (superior): IP20
Rendimiento lumínico: 100 lm/w como mínimo
Ángulo de apertura: Superior a 60º
Índice de deslumbramiento unificado UGR: 19 como máximo.
Horas de vida de la pantalla: Mínimo 50.000
Riesgo fotobiológico: Grupo 0 según norma EN62471
Índice de protección frente a impactos: IK06 como mínimo
Índice de protección eléctrica IEC: Clase I
Garantía: Mínimo 2 años
Driver o balasto electrónico
Regulación: Regulable en pasos del 1%, como mínimo entre el 60% y el 100% de la potencia nominal. Entrada para bus de regulación compatible con protocolo DALI. Sensor de nivel de iluminación incorporado.
Horas de vida: Superior a 50.000 h.
Factor de potencia: 0,9 como mínimo
Garantía: Mínimo 2 años
Índice de protección eléctrica IEC: Clase II
Conformidad a normas europeas: Acreditación del cumplimiento de la normativa CE de Compatibilidad Electromagnética y Ecodiseño</t>
  </si>
  <si>
    <t>19.05</t>
  </si>
  <si>
    <t>LUMINARIAS DE EMERGENCIA INTERIOR 250lm</t>
  </si>
  <si>
    <t>19.06</t>
  </si>
  <si>
    <t>PANTALLA ESTANCA LED 16 W</t>
  </si>
  <si>
    <t>19.07</t>
  </si>
  <si>
    <t>PANTALLA SLIM LED 3200 NW REG+SENSOR</t>
  </si>
  <si>
    <t>19.08</t>
  </si>
  <si>
    <t>DOWNLIGHT 220 DIAMETRO UGR&gt;22</t>
  </si>
  <si>
    <t>Downlight de empotrar de la marca APLICO DHE200 90 4000K, 3180lm , 29,8w UGR&gt;22</t>
  </si>
  <si>
    <t>19.09</t>
  </si>
  <si>
    <t>DOWNLIGHT 150 DIAMETRO</t>
  </si>
  <si>
    <t>Downlight de encastar de la marca APLICO DHE150 90 4000K 2210lm , 20,2w UGR&gt;22</t>
  </si>
  <si>
    <t>19.10</t>
  </si>
  <si>
    <t xml:space="preserve">DETECTOR DE PRESENCIA </t>
  </si>
  <si>
    <t>19.11</t>
  </si>
  <si>
    <t>INTERRUPTOR HORARIO DE TIPO DIGITAL PARA PROGRAMACIONES</t>
  </si>
  <si>
    <t>MANO DE OBRA</t>
  </si>
  <si>
    <t>20.01</t>
  </si>
  <si>
    <t>h</t>
  </si>
  <si>
    <t>OFICIAL INSTALADOR ALBAÑIL/PINTOR ESPECIALIZADO</t>
  </si>
  <si>
    <t>Hora de mano de obra de un oficial albañil/pintor especializado. Inlcuyendo todos los gastos de logística, vestimenta, herramientas, etc.</t>
  </si>
  <si>
    <t>20.02</t>
  </si>
  <si>
    <t>OFICIAL INSTALADOR INSTALACIONES TÉRMICAS / ELECTRICISTA</t>
  </si>
  <si>
    <t>Hora de mano de obra de un oficial instalador electricista/instalaciones térmicas/albañil. Inlcuyendo todos los gastos de logística, vestimenta, herramientas, etc.</t>
  </si>
  <si>
    <t>20.03</t>
  </si>
  <si>
    <t>AYUDANTE</t>
  </si>
  <si>
    <t>Hora de mano de obra de un ayudante en instalaciones de climatización. Incluyendo todos los gastos de logística, vestimenta, herramientas, etc.</t>
  </si>
  <si>
    <t>20.04</t>
  </si>
  <si>
    <t>OFICIAL ALBAÑIL FESTIVO/NOCTURNO</t>
  </si>
  <si>
    <t>Hora durante días festivos u horario nocturno de mano de obra de un oficial instalador electricista/instalaciones térmicas. Inlcuyendo todos los gastos de logística, vestimenta, herramientas, etc.</t>
  </si>
  <si>
    <t>20.05</t>
  </si>
  <si>
    <t>OFICIAL INSTALADOR INSTALACIONES FESTIVO/NOCTURNO</t>
  </si>
  <si>
    <t>20.06</t>
  </si>
  <si>
    <t>AYUDANTE FESTIVO/NOCTURNO FESTIVO/NOCTURNO</t>
  </si>
  <si>
    <t>Hora durante días festivos u horario nocturno de mano de obra de un ayudante en instalaciones de climatización. Incluyendo todos los gastos de logística, vestimenta, herramientas, etc.</t>
  </si>
  <si>
    <t>OFICINA TÉCNICA Y GESTIONES</t>
  </si>
  <si>
    <t>21.01</t>
  </si>
  <si>
    <t>LEGALIZACIÓN INSTALACIÓN DE HVAC / BAJA TENSIÓN</t>
  </si>
  <si>
    <t>21.02</t>
  </si>
  <si>
    <t>MEMORIA TÉCNICA DE DISEÑO</t>
  </si>
  <si>
    <t>Memoria técnica de diseño según modelo de la Administración competente, cumplimentada por instalador autorizado para la categoría correspondiente de la instalación..</t>
  </si>
  <si>
    <t>21.03</t>
  </si>
  <si>
    <t>PROYECTO DE HVAC/ELECTRICIDAD PARA LOCAL DE SUPERFICIE INFERIOR A 500 M2</t>
  </si>
  <si>
    <t>21.04</t>
  </si>
  <si>
    <t>PROYECTO  DE HVAC/ELECTRICIDAD CENTRO DE SUPERFICIE DESDE 500 HASTA 1000 M2</t>
  </si>
  <si>
    <t>21.05</t>
  </si>
  <si>
    <t>ud.</t>
  </si>
  <si>
    <t xml:space="preserve">RELEVAMIENTO DE TRABAJOS / TOMA DE MEDIDAS </t>
  </si>
  <si>
    <t>MC Mutual: Listado de partidas revestimientos, climatización y baja tensión</t>
  </si>
  <si>
    <t>#</t>
  </si>
  <si>
    <t>DESCRIPCIÓN DE TAREA / COMENTARIO</t>
  </si>
  <si>
    <t>HIPERVÍNCULO</t>
  </si>
  <si>
    <r>
      <t xml:space="preserve">El estado mediciones deberá cumplimentarse y adjuntarse junto a la oferta </t>
    </r>
    <r>
      <rPr>
        <b/>
        <u/>
        <sz val="11"/>
        <color theme="1"/>
        <rFont val="Calibri"/>
        <family val="2"/>
        <scheme val="minor"/>
      </rPr>
      <t>OBLIGATORIAMENTE</t>
    </r>
    <r>
      <rPr>
        <sz val="11"/>
        <color theme="1"/>
        <rFont val="Calibri"/>
        <family val="2"/>
        <scheme val="minor"/>
      </rPr>
      <t xml:space="preserve"> por cada lote que se presente oferta, en caso de omisión la oferta quedará </t>
    </r>
    <r>
      <rPr>
        <b/>
        <u/>
        <sz val="11"/>
        <color theme="1"/>
        <rFont val="Calibri"/>
        <family val="2"/>
        <scheme val="minor"/>
      </rPr>
      <t>RECHAZADA.</t>
    </r>
  </si>
  <si>
    <r>
      <t xml:space="preserve">Los valores ofertados por cada partida, corresponden a </t>
    </r>
    <r>
      <rPr>
        <b/>
        <u/>
        <sz val="11"/>
        <color theme="1"/>
        <rFont val="Calibri"/>
        <family val="2"/>
        <scheme val="minor"/>
      </rPr>
      <t>precios PEC</t>
    </r>
    <r>
      <rPr>
        <sz val="11"/>
        <color theme="1"/>
        <rFont val="Calibri"/>
        <family val="2"/>
        <scheme val="minor"/>
      </rPr>
      <t xml:space="preserve"> (deben incluir Gastos Generales y Beneficio Industrial)</t>
    </r>
  </si>
  <si>
    <t>En caso de existir discordancia entre el importe global (total ofertado por el licitador) y la suma de los resultados parciales identificados en el estado de mediciones (por partidas y capítulos) se tomará como correcto el que corresponda a la suma resultante de tales partidas.</t>
  </si>
  <si>
    <t>Cumplimentar "Formulario de Oferta Económica" y firmar digitalmente en formato PDF por apoderado/representante de la empresa.</t>
  </si>
  <si>
    <t>LOTE 1</t>
  </si>
  <si>
    <t xml:space="preserve">LOTE 2 </t>
  </si>
  <si>
    <t xml:space="preserve">LOTE 3 </t>
  </si>
  <si>
    <t xml:space="preserve">LOTE 4 </t>
  </si>
  <si>
    <t>LOTE 5</t>
  </si>
  <si>
    <r>
      <t xml:space="preserve">Se debe introducir el precio ofertado por cada partida, en las celdas de color </t>
    </r>
    <r>
      <rPr>
        <u/>
        <sz val="11"/>
        <color rgb="FF92D050"/>
        <rFont val="Calibri"/>
        <family val="2"/>
        <scheme val="minor"/>
      </rPr>
      <t>"</t>
    </r>
    <r>
      <rPr>
        <b/>
        <u/>
        <sz val="12"/>
        <color rgb="FF92D050"/>
        <rFont val="Calibri"/>
        <family val="2"/>
        <scheme val="minor"/>
      </rPr>
      <t>VERDE</t>
    </r>
    <r>
      <rPr>
        <u/>
        <sz val="11"/>
        <color rgb="FF92D050"/>
        <rFont val="Calibri"/>
        <family val="2"/>
        <scheme val="minor"/>
      </rPr>
      <t>"</t>
    </r>
    <r>
      <rPr>
        <sz val="11"/>
        <color theme="1"/>
        <rFont val="Calibri"/>
        <family val="2"/>
        <scheme val="minor"/>
      </rPr>
      <t xml:space="preserve"> que se encuentran en la columna "F" de cada Estado de Mediciones.</t>
    </r>
  </si>
  <si>
    <t xml:space="preserve">Deberá ofertarse por todos y cada una de las partidas existentes en la hoja "Oferta nº X", por cada lote que se quiera presentar oferta. De no ser así, se interpretará por la Mutua que el precio ofrecido para esa/s partida/s concreta/s afectadas por la omisión es del importe máximo previsto. </t>
  </si>
  <si>
    <r>
      <t xml:space="preserve">Bajo ningún concepto podrán modificarse las partidas establecidas y, en caso de producirse alguna variación, supondrá el </t>
    </r>
    <r>
      <rPr>
        <b/>
        <u/>
        <sz val="11"/>
        <color theme="1"/>
        <rFont val="Calibri"/>
        <family val="2"/>
        <scheme val="minor"/>
      </rPr>
      <t>rechazo de la oferta.</t>
    </r>
  </si>
  <si>
    <t xml:space="preserve">PAVIMENTO PORCELÁNICO 60x60cm </t>
  </si>
  <si>
    <t>Zócalo de baldosa de gres porcelánico del mismo material que el pavimento, de 9 cm de altura, tomado con adhesivo para baldosa cerámica C2 TE (UNE-EN 12004) haciendo coincidir juntas con las del pavimento y rejuntado con lechada CG2 (UNE-EN 13888) tipo ref. B21502016 de la serie Materiales para juntas de BUTECH o equivalente o lechada de látex en color gris oscuro. Corte a inglete en giros a 90º.
Criterio de medición: m de longitud medida según las especificaciones del proyecto, con deducción de la longitud correspondiente a los huecos, de acuerdo con los siguientes criterios:- Huecos de ancho &lt;= 1 m:  Se deduce el 50%. - Huecos de ancho &gt; 1 m:  Se deduce el 100%. No incluye mano de obra. Toda la maquinaria específica y los insumos necesarios para la instalación están incluidos en el precio.</t>
  </si>
  <si>
    <t>Suministro de felpudo con base de PVC de alta resistencia y composición de 100% fibra de coco vegetal, con espesor total 20mm, en color  gris antracita.
No incluye mano de obra. Toda la maquinaria específica y los insumos necesarios para la instalación están incluidos en el precio.</t>
  </si>
  <si>
    <t>PANELADO FORMICA MADERA SALAS ESPERA</t>
  </si>
  <si>
    <t xml:space="preserve">PUERTA AUTÓMATICA 2 HOJAS </t>
  </si>
  <si>
    <t>05.06</t>
  </si>
  <si>
    <t>Suministro de puerta corredera de abertura automática, de dos hojas de 80x260 cm, y 2 vidrios laterales fijos de 80x260 cm, con vidrios laminares 5+5 mm con perfil superior e inferior de aluminio, dintel con mecanismos y tapa de aluminio, 2 radares detectores de presencia, 1 célula fotoeléctrica de seguridad y cuadro de mando de 4 posiciones. Incluye premarco metálico para fijación a la obra, montantes de perfilería de aluminio entre las carpinterias con el mismo color, accesorios de montaje, perfiles de remate, silicona incolora para sellado de juntas y cualquier material auxiliar necesario para su perfecto montaje. Incluye carpinteria de cierre y conexión a central de incendios. Incluye 10 copias de mandos a distancia. Incluye rematería. No se incluye mano de obra para montaje y puesta en marcha. Toda la maquinaria específica y los insumos necesarios para la instalación están incluidos en el precio.</t>
  </si>
  <si>
    <t>PUERTA AUTÓMATICA 1 HOJA</t>
  </si>
  <si>
    <t>INSTALACIÓN ELÉCTRICA. CABLES</t>
  </si>
  <si>
    <t>04.07</t>
  </si>
  <si>
    <t>PASAMANOS ACERO INOXIDABLE DE Ø43mm</t>
  </si>
  <si>
    <t xml:space="preserve">Suministro de pasamanos recto formado por tubo hueco de acero inoxidable AISI 304, acabado pulido brillante, de 43 mm de diámetro, con soportes del mismo material fijados al paramento mediante anclaje mecánico con tacos de nylon y tornillos de acero galvanizado. Incluye todos los elementos y  refuerzos necesarios en el paramento para asegurar  su correcta colocación y la solidez del apoyo y uso del pasamanos. No incluye mano de obra. Toda la maquinaria específica y los insumos necesarios para la instalación están incluidos en el precio.
</t>
  </si>
  <si>
    <t>MARMOLISTERIA, MUEBLES, FONTANERIA Y ACCESORIOS</t>
  </si>
  <si>
    <t>04.08</t>
  </si>
  <si>
    <t>04.09</t>
  </si>
  <si>
    <t>04.10</t>
  </si>
  <si>
    <t>LAVABO MURAL</t>
  </si>
  <si>
    <t xml:space="preserve">GRIFO MONOMANDO PARA LAVABO </t>
  </si>
  <si>
    <t>INODORO VERT./HORIZ. TANQUE BAJO</t>
  </si>
  <si>
    <t>12.03</t>
  </si>
  <si>
    <t>Suministro de refrigerante R410A / R407C / R404A</t>
  </si>
  <si>
    <t>REFRIGERANTE  R410A / R407C / R404A</t>
  </si>
  <si>
    <t>kg</t>
  </si>
  <si>
    <t>UNIDADES DE PARED / CASSETTE / FANCOIL</t>
  </si>
  <si>
    <t>Suministro de revestimiento Vinílico rígido, de 1,5mm de espesor, modelo Acrovyn de la marca C-S Group o equivalente, colocado con adhesivo acrílico de dispersión acuosa y soldado en caliente con cordón celular de diámetro 4 mm. Tratamiento doblado en esquinas para evitar juntas en ellas. Montado a una altura de hasta 1,50 m de altura. 
Criterio de medición: m2 de superficie medida según las especificaciones del proyecto, con deducción de la superficie correspondiente a huecos, de acuerdo con los siguientes criterios:
- Huecos &lt;= 1 m2:  No se deducen
- Huecos &gt; 1 m2:  Se deduce el 100%
Estos criterios incluyen el acabado específico de los encuentros con los bordes, sin que conlleve el uso de materiales diferentes de los que normalmente conforman la unidad.
No incluye mano de obra. Toda la maquinaria específica y los insumos necesarios para la instalación están incluidos en el precio.</t>
  </si>
  <si>
    <t>Suministro de parquet flotante con tablas multicapa sintéticas para uso comercial elevado, resistencia AC6, de 1190 a 1800 mm de longitud, de 180 a 300 mm de ancho, 9,5 mm de espesor, con base de tablero de fibras de alta densidad, con unión a presión, colocado sobre lámina de polietileno expandido de 3 mm o PVC solapada 20cm. Marca Pergo Serie Public Extreme acabado Roble o equivalente
Criterio de medición: m2 de superficie útil, con deducción de la superficie correspondiente a huecos, pilares o cerramientos de acuerdo con los siguientes criterios:
- Huecos &lt;= 1 m2:  No se deducen
- Huecos &gt; 1 m2:  Se deduce el 100%
Estos criterios incluyen el acabado específico de los encuentros con los bordes, sin que conlleve el uso de materiales diferentes de los que normalmente conforman la unidad.
No incluye mano de obra. Toda la maquinaria específica y los insumos necesarios para la instalación están incluidos en el precio.</t>
  </si>
  <si>
    <t>Suministro de zócalo con el mismo acabado de madera barnizada exterior que el parquet con núcleo de MDF, marca PERGO Ref. PGPSKR01801, de 77 mm de altura, colocado con tacos de expansión y tornillos o equivalente. Corte a inglete en giros a 90º.
Criterio de medición: m de longitud medida según las especificaciones del proyecto, con deducción de la longitud correspondiente a los huecos, de acuerdo con los siguientes criterios:- Huecos de ancho &lt;= 1 m:  Se deduce el 50%
- Huecos de ancho &gt; 1 m:  Se deduce el 100%
No incluye mano de obra. Toda la maquinaria específica y los insumos necesarios para la instalación están incluidos en el precio.</t>
  </si>
  <si>
    <t>Suministro de pavimento interior, de baldosa de gres porcelanico, de forma cuadrada de 60x60, colocadas con adhesivo para baldosa cerámica C2 (UNE-EN 12004), con junta de 2mm y rejuntado con lechada CG2 tipo ref. B21502016 de la serie Materiales para juntas de BUTECH o equivalente (UNE-EN 13888) o lechada de látex color gris oscuro. Marca MARAZZI, modelo EVOLUTION STONE SERENA o equivalente.  No incluye mano de obra. Toda la maquinaria específica y los insumos necesarios para la instalación están incluidos en el precio.</t>
  </si>
  <si>
    <t>Suministro de felpudo de lamas de aluminio y moqueta de alta absorción de humedad, con bisagras de poliamida para hacerlo enrollable, de la casa Futura, serie Expert ó equivalente, de 17mm de espesor, color de moqueta gris oscuro, con pedido a fabrica a medida y colocado en hueco previsto.
No incluye mano de obra. Toda la maquinaria específica y los insumos necesarios para la instalación están incluidos en el precio.</t>
  </si>
  <si>
    <t>Sumistro de encimera de Silestone blanco Norte o equivalente, de 20 mm de espesor, colocado sobre mueble. Peto superior frontal y lateral de 40cm de altura con 10mm de espesor y siliconado en las juntas, con canto de pico de gorrión. Se incluye formación de agujeros para encaste fregadero y griferia.
Criterio de medición: m2 de superficie real medida según las especificaciones de la DT.
Este criterio incluye el acabado específico de los bordes y el encuentro con los paramentos.
No incluye mano de obra. Toda la maquinaria específica y los insumos necesarios para la instalación están incluidos en el precio.</t>
  </si>
  <si>
    <t>Suministro de aplacado de pared con paneles chapados en Formica de cuatro acabados diferentes: K1097 (gris oscuro), K1301 (color crema), F7927 (gris claro) y F2296 (blanco)  ó equivalente, en delgas verticales de 4 anchos diferentes combinados de 15, 30, 60 o 90 cms con pieza especial de remate, y altura media de 130 cms, apoyado sobre zócalo de gres, con entrega de junta a testa y cantos postformados del mismo material o perfil de aluminio superior y lateral de remate, colocado sobre base de rastreles de madera de pino basto.  Se incluyen remates canto pilastra y finales.
No incluye mano de obra. Toda la maquinaria específica y los insumos necesarios para la instalación están incluidos en el precio.</t>
  </si>
  <si>
    <t>Suministro de mueble bajo bancada acabado fórmica (color a escoger por MC Mutual) con distribución según medidas formado por módulos de puerta batiente con balda interior, y módulos de cajones con zócalo de aluminio de 88 mm de altura. Para recibir encimera de silestone blanca con zócalo de respeto de 30 cm, y los encastados de lavamanos y/o fregaderos. Cada mueble incluirá un módulo de 4 cajones. Se incluye tiradores en acero inoxidable mate en forma de "U" JNF modelo IN.22.202 de 16,8 cms y 8 mm. de diámetro o equivalente, con bisagras y complementos con cantos verticales, tanto puertas como cajones con acabado en canto marino. Formación mínima de mueble de 2 módulos.
No incluye mano de obra. Toda la maquinaria específica y los insumos necesarios para la instalación están incluidos en el precio.</t>
  </si>
  <si>
    <t xml:space="preserve">Suministro de torreta suelo (UNEX o equivalente) de 6 módulos, con 4 tomas de corriente rojas Sai, 2 tomas de corriente blanca normales, magnetotérmico t/corriente Sai, piloto de señalización, 1 módulos con 2 tomas de datos (conectores RJ45), línea de suministro normal, línea de suministro Sai y canalización para paso de cables de datos con cable guía hasta bandeja de distribución. No incluye mano de obra. Toda la maquinaria específica y los insumos necesarios para la instalación están incluidos en el precio.
</t>
  </si>
  <si>
    <t>Suministro de  lavabo mural de porcelana esmaltada modelo Merididian de Roca sin pedestal (mod. 325242000) o equivalente, sencillo, de 600x460x150 o equivalente, de color blanco y precio superior, colocado con soportes murales. No incluye mano de obra. Toda la maquinaria específica y los insumos necesarios para la instalación están incluidos en el precio.</t>
  </si>
  <si>
    <t>Suministro y colocación de  grifo monomando para lavabo, marca Tres de la serie Ecotres ref.17510402 o equivalente, montado superficialmente sobre encimera o aparato sanitario, de latón cromado, precio alto, con desagüe mecánico incorporado con salida de 1´´1/4, con dos entradas de manguitos. Aireador incorporado, sifón cromado. Manecilla de apertura de agua fría en posición normal. No incluye mano de obra. Toda la maquinaria específica y los insumos necesarios para la instalación están incluidos en el precio.</t>
  </si>
  <si>
    <t>Suministro de  inodoro de tanque bajo con asiento y tapa lacados, SQUARE de color Blanco, ref. A341470000 de la serie THE GAP de ROCA SANITARIO o equivalente. 
No incluye mano de obra. Toda la maquinaria específica y los insumos necesarios para la instalación están incluidos en el precio.</t>
  </si>
  <si>
    <t>Suministro de puerta corredera de abertura automática, de una hoja de 140x250 cm, vidrio lateral fijo 136x174 cm y tarja superior fija de 286x82 cm. Puerta corredera con vidrios laminares 5+5 mm, con perfil superior e inferior de aluminio, dintel con mecanismos y tapa de aluminio, 2 radares detectores de presencia, 1 célula fotoeléctrica de seguridad y cuadro de mando de 4 posiciones. Incluye 10 copias de mandos a distancia . Carpinterías fijas con perfilería de aluminio vista SOLEAL FY 65 con rotura de puente térmico, de Technal o equivalente lacada en RAL 9007. Vidrio transparente 55.2SR guardian sun-24 gas-55.1. Composición:5+5+24 argon+5+5. Uvidrio: 1,1 W/m2k. Incluye premarco metálico para fijación a la obra, montantes de perfilería de aluminio entre las carpinterias con el mismo color, accesorios de montaje, perfiles de remate, silicona incolora para sellado de juntas y cualquier material auxiliar necesario para su perfecto montaje. Incluye carpinteria de cierre y conexión a central de incendios. Incluye 10 copias de mandos a distancia. Incluye rematería. No se incluye mano de obra para montaje y puesta en marcha. Toda la maquinaria específica y los insumos necesarios para la instalación están incluidos en el precio.</t>
  </si>
  <si>
    <t>Suministro de cortina enrollable con material 100% reciclado PET botellas y cara exterior metalizada de la marca Kortilux modelo Zilario GREEN metal 2145 o equivalente, en color gris con gramaje hasta 215gr/m2 y apertura de la misma entra el 3 y 10%, con accionamiento a motor, con motor mecánico tubular con cabeza redonda Murtra con mínima emisión de ruido, 40 vueltas máximo y alimentación 230v dejada en punto de conexión por la propiedad (consumo 90w), tubo enrollable de 43/58mm en aluminio y contrapeso. Para medidas superiores a 2,50m altura  y 2,0m ancho. No se incluye mano de obra para montaje y puesta en marcha. Toda la maquinaria específica y los insumos necesarios para la instalación están incluidos en el precio.</t>
  </si>
  <si>
    <t>Suministro de cortina vertical accionada mediante cordón y cadena para desplazamiento con  tejido de fibra de vidrio y PVC de la marca Kortilux modelo S o M o equivalente, con ancho de lama de 89mm, en color gris perla  con gramaje hasta 420gr/m2 y apertura de la misma entra el 10 y 1%, con riel superior de aluminio lacado en blanco o plata, y desplazamiento de lamas con distanciadores cortados a medida.. Para medidas superiores a 2,50m altura  y 1,50m ancho. No incluye mano de obra. Toda la maquinaria específica y los insumos necesarios para la instalación están incluidos en el precio.</t>
  </si>
  <si>
    <t>CONJUNTO SPLIT DE PARED, DAKIN MODELO INT: FTXM20R, EXT: RXM20R9, o equivalente</t>
  </si>
  <si>
    <t xml:space="preserve">CONJUNTO SPLIT DE PARED, DAKIN MODELO INT: FTXM20R, EXT: RXM20R9, o equivalente, para sistema VRV-IV (Volumen de Refrigerante Variable), para gas R-32/R-410A, alimentación monofásica (230V/50Hz), potencia frigorífica nominal 2 kW (temperatura de bulbo seco del aire interior 27°C, temperatura de bulbo húmedo del aire interior 19°C, temperatura de bulbo seco del aire exterior 35°C), potencia calorífica nominal 2,5 kW (temperatura de bulbo seco del aire interior 20°C, temperatura de bulbo seco del aire exterior 7°C), presión sonora a velocidad media 25 dBA, caudal de aire a velocidad media 5,7 m³/min, dimensiones 295x778x295 mm, peso 10 kg, con adaptador con comunicación vía Wi-Fi para control desde un smartphone o tablet, caja de distribución para conexión de unidades interiores de aire acondicionado de la gama doméstica a unidades exteriores VRV-IV+ y VRV-IV W+, modelo BPMKS967A2, con control remoto por cable, modelo BRC073 y cable de conexión para control remoto, modelo BRCW901A03. No se incluye mano de obra para montaje y puesta en marcha. Toda la maquinaria específica y los insumos necesarios para la instalación están incluidos en el precio.
</t>
  </si>
  <si>
    <t>CONJUNTO SPLIT DE PARED, DAKIN MODELO INT: FTXM60R, EXT: RXM60R9, o equivalente</t>
  </si>
  <si>
    <t xml:space="preserve">CONJUNTO SPLIT DE PARED, DAKIN MODELO INT: FTXM60R, EXT: RXM60R9, o equivalente, para sistema VRV-IV (Volumen de Refrigerante Variable), para gas R-32/R-410A, alimentación monofásica (230V/50Hz), potencia frigorífica nominal 6 kW (temperatura de bulbo seco del aire interior 27°C, temperatura de bulbo húmedo del aire interior 19°C, temperatura de bulbo seco del aire exterior 35°C), potencia calorífica nominal 7 kW (temperatura de bulbo seco del aire interior 20°C, temperatura de bulbo seco del aire exterior 7°C), presión sonora a velocidad media 37 dBA, caudal de aire a velocidad media 11,8 m³/min, dimensiones 299x998x299 mm, peso 14,5 kg, con adaptador con comunicación vía Wi-Fi para control desde un smartphone o tablet, caja de distribución para conexión de unidades interiores de aire acondicionado de la gama doméstica a unidades exteriores VRV-IV+ y VRV-IV W+, modelo BPMKS967A2, con control remoto por cable, modelo BRC073 y cable de conexión para control remoto, modelo BRCW901A03. No se incluye mano de obra para montaje y puesta en marcha. Toda la maquinaria específica y los insumos necesarios para la instalación están incluidos en el precio.   </t>
  </si>
  <si>
    <t>CONJUNTO 2X1 MARCA DAIKIN 2MXP40M1, o equivalente</t>
  </si>
  <si>
    <t>Aire acondicionado 2x1 Daikin 2MXP40M1, o equivalente, es un conjunto multi split pared 2x1 con unidad exterior (2MXM40N) de 4 kW de potencia frigorífica y de 4,2 kw de potencia calorífica. Este equipo consta con 2 unidades interiores, una de 3,5 kW (FTXP35M9) de potencia y otra de 2,5 kW (FTXP25M9) de potencia. Estas 2 unidades interiores cuentan con un mando a distancia para cada unidad, las que se pueden usar según como requiera el usuario. Sus dimensiones compactas son de 286 mm x 770 mm x 225 mm para sus dos unidades interiores y de 550 mm x 765 mm x 285 mm para su unidad exterior. No se incluye mano de obra para montaje y puesta en marcha. Toda la maquinaria específica y los insumos necesarios para la instalación están incluidos en el precio.</t>
  </si>
  <si>
    <t>CONJUNTO 3X1 MARCA DAIKIN 3MXP52M2, o equivalente</t>
  </si>
  <si>
    <t>UNIDAD DE CONDUCTO ALTA PRESIÓN,  DAIKIN MODELO: FXMQ125P7 o equivalente</t>
  </si>
  <si>
    <t>Unidad interior de aire acondicionado, para sistema VRV-IV (Volumen de Refrigerante Variable), de techo sin envolvente, de alta presión, modelo FXMQ125P7 "DAIKIN"   o equivalente, para gas R-410A, alimentación monofásica (230V/50Hz), potencia frigorífica nominal 14 kW (temperatura de bulbo seco del aire interior 27°C, temperatura de bulbo húmedo del aire interior 19°C, temperatura de bulbo seco del aire exterior 35°C), potencia calorífica nominal 16 kW (temperatura de bulbo seco del aire interior 20°C, temperatura de bulbo seco del aire exterior 7°C), consumo eléctrico nominal en refrigeración 241 W, consumo eléctrico nominal en calefacción 229 W, presión sonora a velocidad baja 40 dBA, caudal de aire a velocidad alta 39 m³/min, de 300x1400x700 mm, peso 54 kg, con ventilador con regulación Inverter (la presión estática del ventilador se ajusta automáticamente a la pérdida de carga real en los conductos) y presión estática disponible de 100 a 200 Pa, válvula de expansión electrónica, bomba de drenaje, aspiración de aire trasera o inferior, bloque de terminales F1-F2 para cable de 2 hilos de transmisión y control (bus D-III Net) a unidad exterior, control por microprocesador y filtro de aire de succión, con control remoto multifunción, modelo Madoka BRC1H52W. Incluso elementos para suspensión del techo.  No se incluye mano de obra para montaje y puesta en marcha. Toda la maquinaria específica y los insumos necesarios para la instalación están incluidos en el precio.</t>
  </si>
  <si>
    <t>UNIDAD DE CONDUCTO ALTA PRESIÓN,  DAIKIN MODELO: FXMQ250MB o equivalente</t>
  </si>
  <si>
    <t>Unidad interior de aire acondicionado, para sistema VRV-IV (Volumen de Refrigerante Variable), de techo sin envolvente, modelo FXMQ250MB "DAIKIN"  o equivalente, de alta presión, para gas R-410A, alimentación monofásica (230V/50Hz), potencia frigorífica nominal 28 kW (temperatura de bulbo seco del aire interior 27°C, temperatura de bulbo húmedo del aire interior 19°C, temperatura de bulbo seco del aire exterior 35°C), potencia calorífica nominal 31,5 kW (temperatura de bulbo seco del aire interior 20°C, temperatura de bulbo seco del aire exterior 7°C), consumo eléctrico nominal en refrigeración 1465 W, consumo eléctrico nominal en calefacción 1650 W, presión sonora a velocidad baja 45 dBA, caudal de aire a velocidad alta 72 m³/min, de 470x1380x1100 mm, peso 132 kg, presión estática disponible de 170 a 270 Pa, válvula de expansión electrónica, bomba de drenaje, aspiración de aire trasera o inferior, bloque de terminales F1-F2 para cable de 2 hilos de transmisión y control (bus D-III Net) a unidad exterior, control por microprocesador y filtro de aire de succión, con control remoto multifunción, modelo Madoka BRC1H52W. Incluso elementos para suspensión del techo.  No se incluye mano de obra para montaje y puesta en marcha. Toda la maquinaria específica y los insumos necesarios para la instalación están incluidos en el precio.</t>
  </si>
  <si>
    <t>UNIDAD DE PARED, DAIKIN MODELO FXAQ25A  o equivalente</t>
  </si>
  <si>
    <t>Unidad interior de aire acondicionado, para sistema VRV-IV (Volumen de Refrigerante Variable), de pared, modelo FXAQ25A "DAIKIN"  o equivalente, para gas R-410A, alimentación monofásica (230V/50Hz), potencia frigorífica nominal 2,8 kW (temperatura de bulbo seco del aire interior 27°C, temperatura de bulbo húmedo del aire interior 19°C, temperatura de bulbo seco del aire exterior 35°C), potencia calorífica nominal 3,2 kW (temperatura de bulbo seco del aire interior 20°C, temperatura de bulbo seco del aire exterior 7°C), consumo eléctrico nominal en refrigeración 30 W, consumo eléctrico nominal en calefacción 40 W, presión sonora a velocidad baja 29 dBA, caudal de aire a velocidad alta 9,4 m³/min, de 290x795x266 mm (de perfil bajo), peso 12 kg, válvula de expansión electrónica, bomba de drenaje, bloque de terminales F1-F2 para cable de 2 hilos de transmisión y control (bus D-III Net) a unidad exterior, control por microprocesador, orientación vertical automática (distribución uniforme del aire), señal de limpieza de filtro y filtro de aire de succión, con control remoto multifunción, modelo Madoka BRC1H52W.  No se incluye mano de obra para montaje y puesta en marcha. Toda la maquinaria específica y los insumos necesarios para la instalación están incluidos en el precio.</t>
  </si>
  <si>
    <t>UNIDAD DE PARED, DAIKIN MODELO FXAQ40A  o equivalente</t>
  </si>
  <si>
    <t>Unidad interior de aire acondicionado, para sistema VRV-IV (Volumen de Refrigerante Variable), de pared, modelo FXAQ40A "DAIKIN"  o equivalente, para gas R-410A, alimentación monofásica (230V/50Hz), potencia frigorífica nominal 4,5 kW (temperatura de bulbo seco del aire interior 27°C, temperatura de bulbo húmedo del aire interior 19°C, temperatura de bulbo seco del aire exterior 35°C), potencia calorífica nominal 5 kW (temperatura de bulbo seco del aire interior 20°C, temperatura de bulbo seco del aire exterior 7°C), consumo eléctrico nominal en refrigeración 20 W, consumo eléctrico nominal en calefacción 20 W, presión sonora a velocidad baja 34 dBA, caudal de aire a velocidad alta 12,2 m³/min, de 290x1050x269 mm (de perfil bajo), peso 15 kg, válvula de expansión electrónica, bomba de drenaje, bloque de terminales F1-F2 para cable de 2 hilos de transmisión y control (bus D-III Net) a unidad exterior, control por microprocesador, orientación vertical automática (distribución uniforme del aire), señal de limpieza de filtro y filtro de aire de succión, con control remoto multifunción, modelo Madoka BRC1H52W.  No se incluye mano de obra para montaje y puesta en marcha. Toda la maquinaria específica y los insumos necesarios para la instalación están incluidos en el precio.</t>
  </si>
  <si>
    <t>UNIDAD DE CASSETTE INTEGRADO, DAIKIN MODELO FXZQ40A  o equivalente</t>
  </si>
  <si>
    <t>Unidad interior de aire acondicionado, para sistema VRV-IV (Volumen de Refrigerante Variable), de cassette de 4 vías, adaptable a panel modular para techo estándar de 600x600 mm, modelo FXZQ40A "DAIKIN"  o equivalente, para gas R-410A, alimentación monofásica (230V/50Hz), potencia frigorífica nominal 4,5 kW (temperatura de bulbo seco del aire interior 27°C, temperatura de bulbo húmedo del aire interior 19°C, temperatura de bulbo seco del aire exterior 35°C), potencia calorífica nominal 5 kW (temperatura de bulbo seco del aire interior 20°C, temperatura de bulbo seco del aire exterior 7°C), consumo eléctrico nominal en refrigeración 59 W, consumo eléctrico nominal en calefacción 53 W, presión sonora a velocidad baja 28 dBA, caudal de aire a velocidad alta 11,5 m³/min, de 260x575x575 mm (de perfil bajo), peso 17,5 kg, válvula de expansión electrónica, bomba de drenaje, bloque de terminales F1-F2 para cable de 2 hilos de transmisión y control (bus D-III Net) a unidad exterior, control por microprocesador, orientación vertical automática (distribución uniforme del aire), señal de limpieza de filtro y filtro de aire de succión, con posibilidad de cerrar una o dos vías de impulsión para facilitar la instalación en ángulos y pasillos, panel decorativo para unidad de aire acondicionado de cassette de 4 vías FXZQ-A, modelo BYFQ60CW, con control remoto multifunción, modelo Madoka BRC1H52W. Incluso elementos para suspensión del techo.  No se incluye mano de obra para montaje y puesta en marcha. Toda la maquinaria específica y los insumos necesarios para la instalación están incluidos en el precio.</t>
  </si>
  <si>
    <t>CONJUNTO VRV INDOOR, DAIKIN MODELO RDXYQ8T COMPRESOR RKXYQ8T  o equivalente</t>
  </si>
  <si>
    <t>Equipo de aire acondicionado para sistema VRV-IV Indoor (Volumen de Refrigerante Variable, para instalación en interior), bomba de calor, modelo SB.RKXYQ8T "DAIKIN"  o equivalente, para gas R-410A, con temperatura de refrigerante variable para la mejora de la eficiencia estacional, potencia frigorífica nominal 22,5 kW, potencia calorífica nominal 25 kW, potencia frigorífica nominal 22,5 kW (temperatura de bulbo húmedo del aire interior 19°C, temperatura de bulbo seco del aire exterior 35°C), EER 2,8, rango de funcionamiento de temperatura de bulbo seco del aire exterior en refrigeración desde -5 hasta 46°C, potencia calorífica nominal 25 kW (temperatura de bulbo seco del aire interior 20°C, temperatura de bulbo húmedo del aire exterior 6°C), COP 3,6, rango de funcionamiento de temperatura de bulbo seco del aire exterior en calefacción desde -20 hasta 15,5°C, nº máximo de unidades interiores conectables 17, formado por un módulo intercambiador de calor RDXYQ8T, para instalación en falso techo, de dimensiones 397x1456x1044 mm, peso 103 kg, dimensiones de la embocadura de impulsión 1200x300 mm, dimensiones de la embocadura de impulsión 1200x300 mm, presión estática mínima/media/máxima: 30/60/150 Pa, caudal de aire nominal 100 m³/min, presión sonora 54 dBA, alimentación monofásica (230V/50Hz), y un módulo compresor RKXYQ8T, para instalación en interior, de dimensiones 701x760x554 mm, peso 105 kg, presión sonora 48 dBA, alimentación trifásica (400V/50Hz), longitud máxima de tubería frigorífica entre el módulo intercambiador de calor y el módulo compresor 30 m, longitud máxima de tubería frigorífica entre el módulo compresor y la unidad interior más alejada 70 m (90 m equivalentes), diferencia máxima de altura entre el módulo intercambiador de calor y el módulo compresor 10 m (tanto si el módulo compresor se encuentra por encima como por debajo), diferencia máxima de altura entre unidades interiores 15 m, diferencia máxima de altura entre el módulo compresor y la unidad interior 30 m, bloque de terminales F1-F2 para cable de 2 hilos de transmisión y control (bus D-III Net). Incluso elementos antivibratorios de suelo para apoyo del módulo compresor y elementos para suspensión del techo para el módulo intercambiador de calor.  No se incluye mano de obra para montaje y puesta en marcha. Toda la maquinaria específica y los insumos necesarios para la instalación están incluidos en el precio.</t>
  </si>
  <si>
    <t>UNIDAD EXTERIOR MINI-VRV IV, DAIKIN MODELO RXYSQ4TV9  o equivalente</t>
  </si>
  <si>
    <t>Unidad exterior para sistema Mini VRV-IV S (Volumen de Refrigerante Variable), bomba de calor, modelo RXYSQ5TV9 "DAIKIN"  o equivalente, para gas R-410A, con temperatura de refrigerante variable para la mejora de la eficiencia estacional, alimentación monofásica (230V/50Hz), potencia frigorífica nominal 14 kW (temperatura de bulbo húmedo del aire interior 19°C, temperatura de bulbo seco del aire exterior 35°C), SEER 6,8, consumo eléctrico nominal en refrigeración 3,73 kW, rango de funcionamiento de temperatura de bulbo seco del aire exterior en refrigeración desde -5 hasta 46°C, potencia calorífica nominal 14 kW (temperatura de bulbo seco del aire interior 20°C, temperatura de bulbo húmedo del aire exterior 6°C), SCOP 4,6, consumo eléctrico nominal en calefacción 3,27 kW, rango de funcionamiento de temperatura de bulbo seco del aire exterior en calefacción desde -20 hasta 15,5°C, conectabilidad de hasta 10 unidades interiores con un porcentaje de capacidad mínimo del 50% y máximo del 130%, control mediante microprocesador, compresor swing, con control Inverter, 1345x900x320 mm, peso 104 kg, presión sonora 51 dBA, caudal de aire 106 m³/min, longitud total máxima de tubería frigorífica 300 m, longitud máxima entre unidad exterior y unidad interior más alejada 120 m (150 m equivalentes), diferencia máxima de altura de instalación 50 m si la unidad exterior se encuentra por encima de las unidades interiores y 40 m si se encuentra por debajo, longitud máxima entre el primer kit de ramificación (unión Refnet) de tubería frigorífica y unidad interior más alejada 40 m, bloque de terminales F1-F2 para cable de 2 hilos de transmisión y control (bus D-III Net), tratamiento anticorrosivo especial del intercambiador de calor, función de recuperación de refrigerante, carga automática adicional de refrigerante, prueba automática de funcionamiento y ajuste de limitación de consumo de energía (función I-Demand). Incluso elementos antivibratorios de suelo.   No se incluye mano de obra para montaje y puesta en marcha. Toda la maquinaria específica y los insumos necesarios para la instalación están incluidos en el precio.</t>
  </si>
  <si>
    <t>UNIDAD EXTERIOR VRV-IV CON CALEFACCIÓN CONTINUA, DAIKIN MODELO RYYQ12U o equivalente</t>
  </si>
  <si>
    <t>Unidad exterior para sistema VRV-IV+ (Volumen de Refrigerante Variable), bomba de calor, modelo RYYQ12U "DAIKIN"  o equivalente, para gas R-410A, con temperatura de refrigerante variable para la mejora de la eficiencia estacional y calefacción continua por acumulador de calor de cambio de fase, alimentación trifásica (400V/50Hz), potencia frigorífica nominal 33,5 kW (temperatura de bulbo seco del aire interior 27°C, temperatura de bulbo seco del aire exterior 35°C), SEER 6,3, rango de funcionamiento de temperatura de bulbo seco del aire exterior en refrigeración desde -5 hasta 43°C, potencia calorífica nominal 37,5 kW (temperatura de bulbo seco del aire interior 20°C, temperatura de bulbo seco del aire exterior 7°C), SCOP 4,1, rango de funcionamiento de temperatura de bulbo seco del aire exterior en calefacción desde -20 hasta 15,5°C, conectabilidad de hasta 26 unidades interiores con un porcentaje de capacidad mínimo del 50% y máximo del 130%, control mediante microprocesador, compresor scroll herméticamente sellado, con control Inverter, dimensiones 1685x930x765 mm, peso 252 kg, presión sonora 61 dBA, caudal de aire nominal 185 m³/min, longitud total máxima de tubería frigorífica 1000 m, longitud máxima entre unidad exterior y unidad interior más alejada 165 m (190 m equivalentes), diferencia máxima de altura de instalación 90 m si la unidad exterior se encuentra por encima de las unidades interiores y 90 m si se encuentra por debajo, longitud máxima entre el primer kit de ramificación (unión Refnet) de tubería frigorífica y unidad interior más alejada 40 m, bloque de terminales F1-F2 para cable de 2 hilos de transmisión y control (bus D-III Net), pantalla de configuración y software que hace que la puesta en marcha, la configuración y la personalización sean más rápidas y precisas, y posibilidad de instalación en interior como resultado de la alta presión estática externa de aire, tratamiento anticorrosivo especial del intercambiador de calor, función de recuperación de refrigerante, carga automática adicional de refrigerante, prueba automática de funcionamiento y ajuste de limitación de consumo de energía (función I-Demand). El precio  incluye los elementos antivibratorios de suelo.  No se incluye mano de obra para montaje y puesta en marcha. Toda la maquinaria específica y los insumos necesarios para la instalación están incluidos en el precio.</t>
  </si>
  <si>
    <t>UNIDAD EXTERIOR VRV-IV CON CON RECUPERACIÓN DE CALOR, DAIKIN MODELO REYQ10U  o equivalente</t>
  </si>
  <si>
    <t>Unidad exterior para sistema VRV-IV+ (Volumen de Refrigerante Variable), bomba de calor con recuperación de calor, modelo REYQ10U "DAIKIN"  o equivalente, para gas R-410A, con temperatura de refrigerante variable para la mejora de la eficiencia estacional, alimentación trifásica (400V/50Hz), potencia frigorífica nominal 28 kW (temperatura de bulbo seco del aire interior 27°C, temperatura de bulbo seco del aire exterior 35°C), SEER 6,7, rango de funcionamiento de temperatura de bulbo seco del aire exterior en refrigeración desde -5 hasta 43°C, potencia calorífica nominal 31,5 kW (temperatura de bulbo seco del aire interior 20°C, temperatura de bulbo seco del aire exterior 7°C), SCOP 4,6, rango de funcionamiento de temperatura de bulbo seco del aire exterior en calefacción desde -20 hasta 15,5°C, conectabilidad de hasta 64 unidades interiores con un porcentaje de capacidad mínimo del 50% y máximo del 130%, control mediante microprocesador, compresor scroll herméticamente sellado, con control Inverter, dimensiones 1685x930x765 mm, peso 230 kg, presión sonora 57 dBA, caudal de aire nominal 175 m³/min, longitud total máxima de tubería frigorífica 1000 m, longitud máxima entre unidad exterior y unidad interior más alejada 165 m (190 m equivalentes), diferencia máxima de altura de instalación 50 m si la unidad exterior se encuentra por encima de las unidades interiores y 40 m si se encuentra por debajo, longitud máxima entre el primer kit de ramificación (unión Refnet) de tubería frigorífica y unidad interior más alejada 40 m, bloque de terminales F1-F2 para cable de 2 hilos de transmisión y control (bus D-III Net), pantalla de configuración y software que hace que la puesta en marcha, la configuración y la personalización sean más rápidas y precisas, y posibilidad de instalación en interior como resultado de la alta presión estática externa de aire, tratamiento anticorrosivo especial del intercambiador de calor, función de recuperación de refrigerante, carga automática adicional de refrigerante, prueba automática de funcionamiento y ajuste de limitación de consumo de energía (función I-Demand). El precio  incluye los elementos antivibratorios de suelo.  No se incluye mano de obra para montaje y puesta en marcha. Toda la maquinaria específica y los insumos necesarios para la instalación están incluidos en el precio.</t>
  </si>
  <si>
    <t>Juego de controlador remoto inalámbrico formado por receptor y mando por infrarrojos, modelo BRC7C58 "DAIKIN" o equivalente, con función marcha/paro, cambio de modo de funcionamiento, ajuste de la temperatura de consigna, selección de la velocidad del ventilador, visualización de señal en el receptor, reseteo de filtro sucio en el mando y cambio de orientación de las lamas.</t>
  </si>
  <si>
    <t>Sensor de presencia y sonda de temperatura ambiente, modelo BRYQ60AW "DAIKIN" o equivalente, para unidad interior de aire acondicionado de cassette modelo FXZQ-A.</t>
  </si>
  <si>
    <t>Lámpara de emergencia con accesoria para enrasar a techo
DaisaLux Hydra de 250 lm (con posibilidad de poner Salida), ó equivalente, incluyendo equipo,
transformador y lámpara.</t>
  </si>
  <si>
    <t>Pantalla estanca LED 16 w. mod. Philips
CoreLine Estanca G2 ó equivalente.</t>
  </si>
  <si>
    <t>pantalla MODULAR SLIM LED 3200 NW REG+SENSOR
Marca LAMP, ref S6543800 o equivalente. Equipo: REGULABLE 1-10V + sensor lumínico ó equivalente
para techo registrable 60x60 cm, completamente conectada y en funcionamiento, incluyendo
equipo, transformador y lámparas.</t>
  </si>
  <si>
    <t xml:space="preserve">Ud. de suministro de detector de presencia de la casa Philips, modelo OccuSwitch básico LRM1000/00 OS referencia 22557700 o equivalente, para regulación de varias luminarias. </t>
  </si>
  <si>
    <t xml:space="preserve"> Interruptor horario de tipo digital para programaciones por segundos, diarias o semanales. Modelo Orbis DATA LOG o equivalente </t>
  </si>
  <si>
    <t>TOMA DE DATOS</t>
  </si>
  <si>
    <t xml:space="preserve">Toma de medidas y datos del sitio designado, con el fin de obtener información precisa y detallada para dimensionar los trabajos a realizar. Incluye la utilización de herramientas de medición precisas, la captura de fotografías del sitio y la elaboración de un informe detallado con los resultados obtenidos. Se considerará UNA única visita por trabajo y solo en caso de que se requiera. </t>
  </si>
  <si>
    <t xml:space="preserve">Consumo 4 años </t>
  </si>
  <si>
    <t>Precio 
unitario 
estimado (€)</t>
  </si>
  <si>
    <t>Importe previsto partida (€€)</t>
  </si>
  <si>
    <t>DESCRIPCIÓN</t>
  </si>
  <si>
    <t>Lt 1</t>
  </si>
  <si>
    <t>Lt 2</t>
  </si>
  <si>
    <t>Lt 3</t>
  </si>
  <si>
    <t>Lt 4</t>
  </si>
  <si>
    <t>Lt 5</t>
  </si>
  <si>
    <t>TOTAL ESTIMADO 4 AÑOS</t>
  </si>
  <si>
    <t>VALOR ESTIMADO CONTRATO sin IVA</t>
  </si>
  <si>
    <t>LOTE 1: CATALUNYA</t>
  </si>
  <si>
    <t>CONCEPTO</t>
  </si>
  <si>
    <t>PRECIO PERIODO INICIAL</t>
  </si>
  <si>
    <t xml:space="preserve"> (UN AÑO)</t>
  </si>
  <si>
    <t>ESTADO DE MEDICIONES VALORADO sin IVA</t>
  </si>
  <si>
    <t>I.V.A. (21 %)</t>
  </si>
  <si>
    <t>TOTAL con I.V.A.</t>
  </si>
  <si>
    <t>Precio total partida
(4 AÑOS)</t>
  </si>
  <si>
    <t>Consumo 4 años</t>
  </si>
  <si>
    <t>Precio total partida
(1 AÑO)</t>
  </si>
  <si>
    <t>------------&gt;</t>
  </si>
  <si>
    <t>VALORES QUE SE DEBERÁN UTILIZAR PARA CUMPLIMENTAR EL FORMULARIO DE OFERTA ECONÓMICA</t>
  </si>
  <si>
    <t>LOTE 2: VALENCIA, MURCIA, BALEARES</t>
  </si>
  <si>
    <t>LOTE 3: GALICIA, ASTURIAS, CASTILLA LEÓN, CANTABRIA, PAÍS VASCO, RIOJA, NAVARRA, ARAGÓN</t>
  </si>
  <si>
    <t>LOTE 4: MADRID, CANARIAS, CASTILLA LA MANCHA</t>
  </si>
  <si>
    <t>LOTE 5: ANDALUCÍA Y EXTREMADURA</t>
  </si>
  <si>
    <t>Se deberá entregar un archivo Excel independiente por cada lote al que se presente oferta.</t>
  </si>
  <si>
    <t>Tramitación de la legalización de las instalaciones y/o de la actividad ante la administración competente y/o sus Entidades Colaboradoras, hasta su total finalización, incluyendo cumplimentación de documentación, tramitación de la misma y acompañamiento a las visitas de inspección y control.
Nota: Esta partida no incluye la redacción de proyecto o memoria técnica.
Importante: En el caso de ser preceptiva legalmente la presentación de proyecto específico independiente,  será considerado un servicio adicional distinto al descrito en esta partida</t>
  </si>
  <si>
    <t>Proyecto ejecutivo redactado por técnico competente y visado por su correspondiente colegio profesional. Estará compuesto, como mínimo, de: memoria, planos, cálculos justificativos, pliego de condiciones, estudio o estudio básico de seguridad y salud, estudio de gestión de residuos, estado de mediciones con las partidas descompuestas y presupuesto con precios por partidas y capítulos . El técnico redactor deberá estar al corriente de pago de las cuotas colegiales y dispondrá de una póliza de RC profesional con una cobertura de, al menos, 500.000 €. La finalidad del proyecto sera determinada por MC Mutual según sus necesidades y podrá tener por objeto: reformas y rehabilitaciones de locales, proyectos de licencia de actividad,  de instalaciones eléctricas, de instalaciones térmicas, de protección contra incendios, de rehabilitación térmica y/o acústica y otros proyectos de naturaleza similar.</t>
  </si>
  <si>
    <t xml:space="preserve">INSTRUCCIONES PARA LA CUMPLIMENTACIÓN DE ESTADO DE MEDICIONES Y FORMULARIO DE OFERTA ECONÓMICA - N202400604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</si>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</sst>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
    <numFmt numFmtId="165" formatCode="#,##0.0"/>
  </numFmts>
  <fonts count="23"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4"/>
      <color theme="1"/>
      <name val="Calibri"/>
      <family val="2"/>
      <scheme val="minor"/>
    </font>
    <font>
      <b/>
      <sz val="8"/>
      <name val="Calibri"/>
      <family val="2"/>
      <scheme val="minor"/>
    </font>
    <font>
      <b/>
      <sz val="8"/>
      <color theme="1"/>
      <name val="Calibri"/>
      <family val="2"/>
      <scheme val="minor"/>
    </font>
    <font>
      <sz val="8"/>
      <color theme="1"/>
      <name val="Calibri"/>
      <family val="2"/>
      <scheme val="minor"/>
    </font>
    <font>
      <sz val="8"/>
      <color theme="1"/>
      <name val="Arial"/>
      <family val="2"/>
    </font>
    <font>
      <sz val="8"/>
      <color theme="0"/>
      <name val="Calibri"/>
      <family val="2"/>
      <scheme val="minor"/>
    </font>
    <font>
      <sz val="8"/>
      <name val="Arial"/>
      <family val="2"/>
    </font>
    <font>
      <sz val="8"/>
      <name val="Calibri"/>
      <family val="2"/>
      <scheme val="minor"/>
    </font>
    <font>
      <b/>
      <sz val="9"/>
      <color indexed="81"/>
      <name val="Tahoma"/>
      <family val="2"/>
    </font>
    <font>
      <u/>
      <sz val="11"/>
      <color theme="10"/>
      <name val="Calibri"/>
      <family val="2"/>
      <scheme val="minor"/>
    </font>
    <font>
      <b/>
      <sz val="12"/>
      <color theme="1"/>
      <name val="Calibri"/>
      <family val="2"/>
      <scheme val="minor"/>
    </font>
    <font>
      <b/>
      <u/>
      <sz val="11"/>
      <color theme="1"/>
      <name val="Calibri"/>
      <family val="2"/>
      <scheme val="minor"/>
    </font>
    <font>
      <u/>
      <sz val="11"/>
      <color rgb="FF92D050"/>
      <name val="Calibri"/>
      <family val="2"/>
      <scheme val="minor"/>
    </font>
    <font>
      <b/>
      <u/>
      <sz val="12"/>
      <color rgb="FF92D050"/>
      <name val="Calibri"/>
      <family val="2"/>
      <scheme val="minor"/>
    </font>
    <font>
      <sz val="11"/>
      <color rgb="FFFF0000"/>
      <name val="Calibri"/>
      <family val="2"/>
      <scheme val="minor"/>
    </font>
    <font>
      <b/>
      <sz val="8"/>
      <color theme="1"/>
      <name val="Arial"/>
      <family val="2"/>
    </font>
    <font>
      <b/>
      <sz val="10"/>
      <color theme="1"/>
      <name val="Arial"/>
      <family val="2"/>
    </font>
    <font>
      <b/>
      <sz val="10"/>
      <color rgb="FF000000"/>
      <name val="Arial"/>
      <family val="2"/>
    </font>
    <font>
      <sz val="10"/>
      <color theme="1"/>
      <name val="Arial"/>
      <family val="2"/>
    </font>
  </fonts>
  <fills count="6">
    <fill>
      <patternFill patternType="none"/>
    </fill>
    <fill>
      <patternFill patternType="gray125"/>
    </fill>
    <fill>
      <patternFill patternType="solid">
        <fgColor theme="9"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rgb="FFFFFFFF"/>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theme="9" tint="0.59996337778862885"/>
      </left>
      <right style="medium">
        <color theme="9" tint="0.59996337778862885"/>
      </right>
      <top style="medium">
        <color theme="9" tint="0.59996337778862885"/>
      </top>
      <bottom style="medium">
        <color theme="9" tint="0.59996337778862885"/>
      </bottom>
      <diagonal/>
    </border>
    <border>
      <left/>
      <right style="thin">
        <color auto="1"/>
      </right>
      <top style="thin">
        <color auto="1"/>
      </top>
      <bottom style="thin">
        <color auto="1"/>
      </bottom>
      <diagonal/>
    </border>
  </borders>
  <cellStyleXfs count="2">
    <xf numFmtId="0" fontId="0" fillId="0" borderId="0"/>
    <xf numFmtId="0" fontId="13" fillId="0" borderId="0" applyNumberFormat="0" applyFill="0" applyBorder="0" applyAlignment="0" applyProtection="0"/>
  </cellStyleXfs>
  <cellXfs count="89">
    <xf numFmtId="0" fontId="0" fillId="0" borderId="0" xfId="0"/>
    <xf numFmtId="0" fontId="0" fillId="0" borderId="0" xfId="0" applyAlignment="1">
      <alignment vertical="center"/>
    </xf>
    <xf numFmtId="4" fontId="2" fillId="0" borderId="0" xfId="0" applyNumberFormat="1" applyFont="1" applyAlignment="1">
      <alignment horizontal="center" vertical="center"/>
    </xf>
    <xf numFmtId="4" fontId="2" fillId="0" borderId="0" xfId="0" applyNumberFormat="1" applyFont="1" applyAlignment="1">
      <alignment horizontal="center"/>
    </xf>
    <xf numFmtId="4" fontId="3" fillId="0" borderId="0" xfId="0" applyNumberFormat="1" applyFont="1" applyAlignment="1">
      <alignment horizontal="center" vertical="center"/>
    </xf>
    <xf numFmtId="4" fontId="3" fillId="0" borderId="0" xfId="0" applyNumberFormat="1" applyFont="1" applyAlignment="1">
      <alignment horizontal="center"/>
    </xf>
    <xf numFmtId="0" fontId="0" fillId="0" borderId="0" xfId="0" applyAlignment="1">
      <alignment wrapText="1"/>
    </xf>
    <xf numFmtId="4" fontId="3" fillId="0" borderId="0" xfId="0" applyNumberFormat="1" applyFont="1" applyAlignment="1">
      <alignment horizontal="center" wrapText="1"/>
    </xf>
    <xf numFmtId="0" fontId="0" fillId="0" borderId="0" xfId="0" applyAlignment="1">
      <alignment vertical="center" wrapText="1"/>
    </xf>
    <xf numFmtId="49" fontId="4" fillId="0" borderId="0" xfId="0" applyNumberFormat="1" applyFont="1" applyAlignment="1">
      <alignment vertical="center"/>
    </xf>
    <xf numFmtId="49" fontId="1" fillId="0" borderId="0" xfId="0" applyNumberFormat="1" applyFont="1" applyAlignment="1">
      <alignment vertical="center"/>
    </xf>
    <xf numFmtId="0" fontId="1" fillId="0" borderId="0" xfId="0" applyFont="1" applyAlignment="1">
      <alignment vertical="center"/>
    </xf>
    <xf numFmtId="0" fontId="1" fillId="0" borderId="0" xfId="0" applyFont="1" applyAlignment="1">
      <alignment vertical="center" wrapText="1"/>
    </xf>
    <xf numFmtId="49" fontId="5" fillId="3" borderId="2" xfId="0" applyNumberFormat="1" applyFont="1" applyFill="1" applyBorder="1" applyAlignment="1">
      <alignment vertical="center"/>
    </xf>
    <xf numFmtId="49" fontId="5" fillId="3" borderId="3" xfId="0" applyNumberFormat="1" applyFont="1" applyFill="1" applyBorder="1" applyAlignment="1">
      <alignment vertical="center"/>
    </xf>
    <xf numFmtId="49" fontId="5" fillId="3" borderId="3" xfId="0" applyNumberFormat="1" applyFont="1" applyFill="1" applyBorder="1" applyAlignment="1">
      <alignment vertical="center" wrapText="1"/>
    </xf>
    <xf numFmtId="4" fontId="5" fillId="3" borderId="3" xfId="0" applyNumberFormat="1" applyFont="1" applyFill="1" applyBorder="1" applyAlignment="1">
      <alignment horizontal="center" vertical="center" wrapText="1"/>
    </xf>
    <xf numFmtId="49" fontId="6" fillId="0" borderId="4" xfId="0" applyNumberFormat="1" applyFont="1" applyBorder="1" applyAlignment="1">
      <alignment vertical="center"/>
    </xf>
    <xf numFmtId="49" fontId="6" fillId="0" borderId="5" xfId="0" applyNumberFormat="1" applyFont="1" applyBorder="1" applyAlignment="1">
      <alignment vertical="center"/>
    </xf>
    <xf numFmtId="49" fontId="6" fillId="0" borderId="5" xfId="0" applyNumberFormat="1" applyFont="1" applyBorder="1" applyAlignment="1">
      <alignment vertical="center" wrapText="1"/>
    </xf>
    <xf numFmtId="3" fontId="6" fillId="0" borderId="5" xfId="0" applyNumberFormat="1" applyFont="1" applyBorder="1" applyAlignment="1">
      <alignment horizontal="center" vertical="center"/>
    </xf>
    <xf numFmtId="4" fontId="7" fillId="0" borderId="5" xfId="0" applyNumberFormat="1" applyFont="1" applyBorder="1" applyAlignment="1">
      <alignment horizontal="center" vertical="center"/>
    </xf>
    <xf numFmtId="4" fontId="6" fillId="0" borderId="5" xfId="0" applyNumberFormat="1" applyFont="1" applyBorder="1" applyAlignment="1">
      <alignment horizontal="center"/>
    </xf>
    <xf numFmtId="0" fontId="7" fillId="0" borderId="6" xfId="0" applyFont="1" applyBorder="1" applyAlignment="1">
      <alignment vertical="center"/>
    </xf>
    <xf numFmtId="0" fontId="7" fillId="0" borderId="0" xfId="0" applyFont="1" applyAlignment="1">
      <alignment vertical="center"/>
    </xf>
    <xf numFmtId="0" fontId="8" fillId="0" borderId="0" xfId="0" applyFont="1" applyAlignment="1">
      <alignment horizontal="left" vertical="top" wrapText="1"/>
    </xf>
    <xf numFmtId="4" fontId="6" fillId="0" borderId="7" xfId="0" applyNumberFormat="1" applyFont="1" applyBorder="1" applyAlignment="1">
      <alignment horizontal="center"/>
    </xf>
    <xf numFmtId="3" fontId="6" fillId="0" borderId="7" xfId="0" applyNumberFormat="1" applyFont="1" applyBorder="1" applyAlignment="1">
      <alignment horizontal="center" vertical="center"/>
    </xf>
    <xf numFmtId="3" fontId="6" fillId="0" borderId="0" xfId="0" applyNumberFormat="1" applyFont="1" applyAlignment="1">
      <alignment horizontal="center" vertical="center"/>
    </xf>
    <xf numFmtId="4" fontId="7" fillId="0" borderId="0" xfId="0" applyNumberFormat="1" applyFont="1" applyAlignment="1">
      <alignment horizontal="center" vertical="center"/>
    </xf>
    <xf numFmtId="4" fontId="7" fillId="0" borderId="0" xfId="0" applyNumberFormat="1" applyFont="1" applyAlignment="1">
      <alignment horizontal="center"/>
    </xf>
    <xf numFmtId="0" fontId="7" fillId="0" borderId="7" xfId="0" applyFont="1" applyBorder="1" applyAlignment="1">
      <alignment vertical="center"/>
    </xf>
    <xf numFmtId="0" fontId="8" fillId="0" borderId="7" xfId="0" applyFont="1" applyBorder="1" applyAlignment="1">
      <alignment horizontal="left" vertical="top" wrapText="1"/>
    </xf>
    <xf numFmtId="4" fontId="7" fillId="0" borderId="7" xfId="0" applyNumberFormat="1" applyFont="1" applyBorder="1" applyAlignment="1">
      <alignment horizontal="center" vertical="center"/>
    </xf>
    <xf numFmtId="4" fontId="7" fillId="0" borderId="7" xfId="0" applyNumberFormat="1" applyFont="1" applyBorder="1" applyAlignment="1">
      <alignment horizontal="center"/>
    </xf>
    <xf numFmtId="4" fontId="6" fillId="0" borderId="0" xfId="0" applyNumberFormat="1" applyFont="1" applyAlignment="1">
      <alignment horizontal="center"/>
    </xf>
    <xf numFmtId="0" fontId="1" fillId="0" borderId="0" xfId="0" applyFont="1"/>
    <xf numFmtId="0" fontId="7" fillId="0" borderId="8" xfId="0" applyFont="1" applyBorder="1" applyAlignment="1">
      <alignment vertical="center"/>
    </xf>
    <xf numFmtId="0" fontId="8" fillId="0" borderId="7" xfId="0" applyFont="1" applyBorder="1" applyAlignment="1">
      <alignment horizontal="left" vertical="center" wrapText="1"/>
    </xf>
    <xf numFmtId="0" fontId="9" fillId="0" borderId="0" xfId="0" applyFont="1" applyAlignment="1">
      <alignment vertical="center"/>
    </xf>
    <xf numFmtId="0" fontId="10" fillId="0" borderId="7" xfId="0" applyFont="1" applyBorder="1" applyAlignment="1">
      <alignment horizontal="left" vertical="center" wrapText="1"/>
    </xf>
    <xf numFmtId="49" fontId="6" fillId="0" borderId="5" xfId="0" applyNumberFormat="1" applyFont="1" applyBorder="1" applyAlignment="1">
      <alignment vertical="top" wrapText="1"/>
    </xf>
    <xf numFmtId="49" fontId="5" fillId="0" borderId="5" xfId="0" applyNumberFormat="1" applyFont="1" applyBorder="1" applyAlignment="1">
      <alignment vertical="center"/>
    </xf>
    <xf numFmtId="49" fontId="5" fillId="0" borderId="5" xfId="0" applyNumberFormat="1" applyFont="1" applyBorder="1" applyAlignment="1">
      <alignment vertical="center" wrapText="1"/>
    </xf>
    <xf numFmtId="0" fontId="11" fillId="0" borderId="7" xfId="0" applyFont="1" applyBorder="1" applyAlignment="1">
      <alignment vertical="center"/>
    </xf>
    <xf numFmtId="4" fontId="6" fillId="0" borderId="9" xfId="0" applyNumberFormat="1" applyFont="1" applyBorder="1" applyAlignment="1">
      <alignment horizontal="center"/>
    </xf>
    <xf numFmtId="164" fontId="6" fillId="4" borderId="2" xfId="0" applyNumberFormat="1" applyFont="1" applyFill="1" applyBorder="1" applyAlignment="1">
      <alignment horizontal="left" vertical="center"/>
    </xf>
    <xf numFmtId="49" fontId="6" fillId="4" borderId="3" xfId="0" applyNumberFormat="1" applyFont="1" applyFill="1" applyBorder="1" applyAlignment="1">
      <alignment vertical="center"/>
    </xf>
    <xf numFmtId="49" fontId="6" fillId="4" borderId="3" xfId="0" applyNumberFormat="1" applyFont="1" applyFill="1" applyBorder="1" applyAlignment="1">
      <alignment vertical="center" wrapText="1"/>
    </xf>
    <xf numFmtId="4" fontId="6" fillId="4" borderId="0" xfId="0" applyNumberFormat="1" applyFont="1" applyFill="1" applyAlignment="1">
      <alignment horizontal="center" vertical="center" wrapText="1"/>
    </xf>
    <xf numFmtId="3" fontId="6" fillId="4" borderId="0" xfId="0" applyNumberFormat="1" applyFont="1" applyFill="1" applyAlignment="1">
      <alignment horizontal="center" vertical="center" wrapText="1"/>
    </xf>
    <xf numFmtId="4" fontId="7" fillId="2" borderId="10" xfId="0" applyNumberFormat="1" applyFont="1" applyFill="1" applyBorder="1" applyAlignment="1" applyProtection="1">
      <alignment horizontal="center"/>
      <protection locked="0"/>
    </xf>
    <xf numFmtId="0" fontId="0" fillId="0" borderId="1" xfId="0" applyBorder="1" applyAlignment="1">
      <alignment horizontal="center" vertical="center"/>
    </xf>
    <xf numFmtId="0" fontId="14" fillId="0" borderId="1" xfId="0" applyFont="1" applyBorder="1" applyAlignment="1">
      <alignment horizontal="center" vertical="center"/>
    </xf>
    <xf numFmtId="0" fontId="13" fillId="0" borderId="1" xfId="1" applyBorder="1" applyAlignment="1">
      <alignment horizontal="center" vertical="center"/>
    </xf>
    <xf numFmtId="0" fontId="18" fillId="0" borderId="0" xfId="0" applyFont="1" applyAlignment="1">
      <alignment vertical="center"/>
    </xf>
    <xf numFmtId="0" fontId="0" fillId="0" borderId="0" xfId="0" quotePrefix="1" applyAlignment="1">
      <alignment vertical="center"/>
    </xf>
    <xf numFmtId="3" fontId="6" fillId="0" borderId="5" xfId="0" applyNumberFormat="1" applyFont="1" applyBorder="1" applyAlignment="1">
      <alignment horizontal="center" vertical="center" wrapText="1"/>
    </xf>
    <xf numFmtId="4" fontId="5" fillId="3" borderId="0" xfId="0" applyNumberFormat="1" applyFont="1" applyFill="1" applyAlignment="1">
      <alignment horizontal="center" vertical="center" wrapText="1"/>
    </xf>
    <xf numFmtId="4" fontId="5" fillId="3" borderId="7" xfId="0" applyNumberFormat="1" applyFont="1" applyFill="1" applyBorder="1" applyAlignment="1">
      <alignment vertical="center" wrapText="1"/>
    </xf>
    <xf numFmtId="49" fontId="6" fillId="0" borderId="4" xfId="0" applyNumberFormat="1" applyFont="1" applyBorder="1" applyAlignment="1">
      <alignment vertical="center" wrapText="1"/>
    </xf>
    <xf numFmtId="4" fontId="7" fillId="0" borderId="5" xfId="0" applyNumberFormat="1" applyFont="1" applyBorder="1" applyAlignment="1">
      <alignment horizontal="center" vertical="center" wrapText="1"/>
    </xf>
    <xf numFmtId="4" fontId="6" fillId="0" borderId="5" xfId="0" applyNumberFormat="1" applyFont="1" applyBorder="1" applyAlignment="1">
      <alignment horizontal="center" wrapText="1"/>
    </xf>
    <xf numFmtId="4" fontId="6" fillId="0" borderId="5" xfId="0" applyNumberFormat="1" applyFont="1" applyBorder="1" applyAlignment="1">
      <alignment horizontal="center" vertical="center"/>
    </xf>
    <xf numFmtId="0" fontId="7" fillId="0" borderId="0" xfId="0" applyFont="1" applyAlignment="1">
      <alignment vertical="center" wrapText="1"/>
    </xf>
    <xf numFmtId="4" fontId="19" fillId="0" borderId="9" xfId="0" applyNumberFormat="1" applyFont="1" applyBorder="1" applyAlignment="1">
      <alignment vertical="center"/>
    </xf>
    <xf numFmtId="0" fontId="21" fillId="3" borderId="1" xfId="0" applyFont="1" applyFill="1" applyBorder="1" applyAlignment="1">
      <alignment horizontal="center" vertical="center" wrapText="1"/>
    </xf>
    <xf numFmtId="44" fontId="22" fillId="0" borderId="1" xfId="0" applyNumberFormat="1" applyFont="1" applyBorder="1" applyAlignment="1">
      <alignment horizontal="right" vertical="center" wrapText="1"/>
    </xf>
    <xf numFmtId="0" fontId="22" fillId="0" borderId="1" xfId="0" applyFont="1" applyBorder="1" applyAlignment="1">
      <alignment horizontal="right" vertical="center" wrapText="1"/>
    </xf>
    <xf numFmtId="0" fontId="21" fillId="5" borderId="1" xfId="0" applyFont="1" applyFill="1" applyBorder="1" applyAlignment="1">
      <alignment horizontal="right" vertical="center" wrapText="1"/>
    </xf>
    <xf numFmtId="0" fontId="22" fillId="0" borderId="1" xfId="0" applyFont="1" applyBorder="1" applyAlignment="1">
      <alignment horizontal="right" wrapText="1"/>
    </xf>
    <xf numFmtId="4" fontId="14" fillId="0" borderId="0" xfId="0" applyNumberFormat="1" applyFont="1" applyAlignment="1">
      <alignment horizontal="center"/>
    </xf>
    <xf numFmtId="4" fontId="14" fillId="0" borderId="0" xfId="0" applyNumberFormat="1" applyFont="1" applyAlignment="1">
      <alignment horizontal="left"/>
    </xf>
    <xf numFmtId="0" fontId="0" fillId="0" borderId="1" xfId="0" applyBorder="1" applyAlignment="1">
      <alignment horizontal="center" vertical="center"/>
    </xf>
    <xf numFmtId="165" fontId="6" fillId="0" borderId="5" xfId="0" applyNumberFormat="1" applyFont="1" applyBorder="1" applyAlignment="1">
      <alignment horizontal="center" vertical="center" wrapText="1"/>
    </xf>
    <xf numFmtId="165" fontId="6" fillId="0" borderId="5" xfId="0" applyNumberFormat="1" applyFont="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14" fillId="0" borderId="1" xfId="0" applyFont="1" applyBorder="1" applyAlignment="1">
      <alignment horizontal="center" vertical="center"/>
    </xf>
    <xf numFmtId="0" fontId="0" fillId="0" borderId="1" xfId="0" applyBorder="1" applyAlignment="1">
      <alignment horizontal="left" vertical="center" wrapText="1"/>
    </xf>
    <xf numFmtId="0" fontId="14" fillId="0" borderId="1"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11" xfId="0" applyBorder="1" applyAlignment="1">
      <alignment horizontal="left" vertical="center" wrapText="1"/>
    </xf>
    <xf numFmtId="0" fontId="20" fillId="3" borderId="1" xfId="0" applyFont="1" applyFill="1" applyBorder="1" applyAlignment="1">
      <alignment horizontal="center" vertical="center" wrapText="1"/>
    </xf>
    <xf numFmtId="4" fontId="4" fillId="0" borderId="6" xfId="0" quotePrefix="1" applyNumberFormat="1" applyFont="1" applyBorder="1" applyAlignment="1">
      <alignment horizontal="center" vertical="center"/>
    </xf>
    <xf numFmtId="4" fontId="4" fillId="0" borderId="6" xfId="0" applyNumberFormat="1" applyFont="1" applyBorder="1" applyAlignment="1">
      <alignment horizontal="center" vertical="center"/>
    </xf>
    <xf numFmtId="0" fontId="6" fillId="3" borderId="7" xfId="0" applyFont="1" applyFill="1" applyBorder="1" applyAlignment="1">
      <alignment horizontal="center" vertical="center" wrapText="1"/>
    </xf>
    <xf numFmtId="0" fontId="6" fillId="3" borderId="0" xfId="0" applyFont="1" applyFill="1" applyAlignment="1">
      <alignment horizontal="righ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57151</xdr:colOff>
      <xdr:row>0</xdr:row>
      <xdr:rowOff>47626</xdr:rowOff>
    </xdr:from>
    <xdr:to>
      <xdr:col>2</xdr:col>
      <xdr:colOff>1</xdr:colOff>
      <xdr:row>2</xdr:row>
      <xdr:rowOff>158116</xdr:rowOff>
    </xdr:to>
    <xdr:pic>
      <xdr:nvPicPr>
        <xdr:cNvPr id="2" name="1 Imagen" descr="Mutua colaboradora con la Seguridad Social nº 1 - MC MUTUAL">
          <a:extLst>
            <a:ext uri="{FF2B5EF4-FFF2-40B4-BE49-F238E27FC236}">
              <a16:creationId xmlns:a16="http://schemas.microsoft.com/office/drawing/2014/main" id="{9FBB2E03-EBA1-48C4-ABCC-5162B9FC63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151" y="47626"/>
          <a:ext cx="704850" cy="491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12</xdr:col>
      <xdr:colOff>695326</xdr:colOff>
      <xdr:row>0</xdr:row>
      <xdr:rowOff>38101</xdr:rowOff>
    </xdr:from>
    <xdr:ext cx="723900" cy="491490"/>
    <xdr:pic>
      <xdr:nvPicPr>
        <xdr:cNvPr id="4" name="2 Imagen" descr="Mutua colaboradora con la Seguridad Social nº 1 - MC MUTUAL">
          <a:extLst>
            <a:ext uri="{FF2B5EF4-FFF2-40B4-BE49-F238E27FC236}">
              <a16:creationId xmlns:a16="http://schemas.microsoft.com/office/drawing/2014/main" id="{783292FE-FF8E-4A0C-ACED-4F8B70125B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4826" y="38101"/>
          <a:ext cx="723900" cy="4914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O-PC-OBRAS\GESTIO\LICITACIONES\2020%20Expedientes%20abiertos\N202000195%20Revestimientos\Pedidos%20Lote%201\Pedidos%20Lote%2001.rv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1.MC\RENTAS\ALQUILER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MC\RENTAS\MC-EM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PRECIOS LOTE 1"/>
      <sheetName val="Descuentos"/>
      <sheetName val="RESERVA  GASTOS"/>
      <sheetName val="PEDIDO"/>
      <sheetName val="PEDIDO (66)"/>
      <sheetName val="PEDIDO (65)"/>
      <sheetName val="PEDIDO (64)"/>
      <sheetName val="PEDIDO (63)"/>
      <sheetName val="PEDIDO (62)"/>
      <sheetName val="PEDIDO (61)"/>
      <sheetName val="PEDIDO (60)"/>
      <sheetName val="PEDIDO (59)"/>
      <sheetName val="PEDIDO (58)"/>
      <sheetName val="PEDIDO (57)"/>
      <sheetName val="PEDIDO (56)"/>
      <sheetName val="PEDIDO (55)"/>
      <sheetName val="PEDIDO (54)"/>
      <sheetName val="PEDIDO (53)"/>
      <sheetName val="PEDIDO (52)"/>
      <sheetName val="PEDIDO (51)"/>
      <sheetName val="PEDIDO (50)"/>
      <sheetName val="PEDIDO (49)"/>
      <sheetName val="PEDIDO (48)"/>
      <sheetName val="PEDIDO (47)"/>
      <sheetName val="PEDIDO (46)"/>
      <sheetName val="PEDIDO (45)"/>
      <sheetName val="PEDIDO (44)"/>
      <sheetName val="PEDIDO (43)"/>
      <sheetName val="PEDIDO (42)"/>
      <sheetName val="PEDIDO (41)"/>
      <sheetName val="PEDIDO (40)"/>
      <sheetName val="PEDIDO (39)"/>
      <sheetName val="PEDIDO (38)"/>
      <sheetName val="PEDIDO (37)"/>
      <sheetName val="PEDIDO (36)"/>
      <sheetName val="PEDIDO (35)"/>
      <sheetName val="PEDIDO (34)"/>
      <sheetName val="PEDIDO (33)"/>
      <sheetName val="PEDIDO (32)"/>
      <sheetName val="PEDIDO (31)"/>
      <sheetName val="PEDIDO (30)"/>
      <sheetName val="PEDIDO (29)"/>
      <sheetName val="PEDIDO (28)"/>
      <sheetName val="PEDIDO (27)"/>
      <sheetName val="PEDIDO (26)"/>
      <sheetName val="PEDIDO (25)"/>
      <sheetName val="PEDIDO (24)"/>
      <sheetName val="PEDIDO (23)"/>
      <sheetName val="PEDIDO (22)"/>
      <sheetName val="PEDIDO (21)"/>
      <sheetName val="PEDIDO (20)"/>
      <sheetName val="PEDIDO (19)"/>
      <sheetName val="PEDIDO (18)"/>
      <sheetName val="PEDIDO (17)"/>
      <sheetName val="PEDIDO (16)"/>
      <sheetName val="PEDIDO (15)"/>
      <sheetName val="PEDIDO (14)"/>
      <sheetName val="PEDIDO (13)"/>
      <sheetName val="PEDIDO (12)"/>
      <sheetName val="PEDIDO (11)"/>
      <sheetName val="PEDIDO (10)"/>
      <sheetName val="PEDIDO (9)"/>
      <sheetName val="PEDIDO (8)"/>
      <sheetName val="PEDIDO (7)"/>
      <sheetName val="PEDIDO (6)"/>
      <sheetName val="PEDIDO (5)"/>
      <sheetName val="PEDIDO (4)"/>
      <sheetName val="PEDIDO (3)"/>
      <sheetName val="PEDIDO (2)"/>
      <sheetName val="PEDIDO (1)"/>
      <sheetName val="Hoja4"/>
      <sheetName val="PEDIDO (90)"/>
      <sheetName val="PEDIDO (89)"/>
      <sheetName val="PEDIDO (88)"/>
      <sheetName val="PEDIDO (87)"/>
      <sheetName val="PEDIDO (86)"/>
      <sheetName val="PEDIDO (85)"/>
      <sheetName val="PEDIDO (84)"/>
      <sheetName val="PEDIDO (83)"/>
      <sheetName val="PEDIDO (82)"/>
      <sheetName val="PEDIDO (81)"/>
      <sheetName val="PEDIDO (80)"/>
      <sheetName val="PEDIDO (79)"/>
      <sheetName val="PEDIDO (78)"/>
      <sheetName val="PEDIDO (77)"/>
      <sheetName val="PEDIDO (76)"/>
      <sheetName val="PEDIDO (75)"/>
      <sheetName val="PEDIDO (74)"/>
      <sheetName val="PEDIDO (73)"/>
      <sheetName val="PEDIDO (72)"/>
      <sheetName val="PEDIDO (71)"/>
      <sheetName val="PEDIDO (70)"/>
      <sheetName val="PEDIDO (69)"/>
      <sheetName val="PEDIDO (68)"/>
      <sheetName val="PEDIDO (6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t="str">
            <v>01.01</v>
          </cell>
          <cell r="C2" t="str">
            <v>LEVANTADO PAVIMENTO LAMINADO MADERA</v>
          </cell>
        </row>
        <row r="3">
          <cell r="A3" t="str">
            <v>01.02</v>
          </cell>
          <cell r="C3" t="str">
            <v>DEMOLICIÓN PAVIMENTO PORCELÁNICO</v>
          </cell>
        </row>
        <row r="4">
          <cell r="A4" t="str">
            <v>01.04</v>
          </cell>
          <cell r="C4" t="str">
            <v>DESMONTADO Y REPOSICIÓN DE FALSO TECHO</v>
          </cell>
        </row>
        <row r="5">
          <cell r="A5" t="str">
            <v>01.04</v>
          </cell>
          <cell r="C5" t="str">
            <v>DESMONTADO DE FALSO TECHO REGISTRABLE</v>
          </cell>
        </row>
        <row r="6">
          <cell r="A6" t="str">
            <v>01.04</v>
          </cell>
          <cell r="C6" t="str">
            <v>DESMONTADO DE FALSO TECHO CONTÍNUO</v>
          </cell>
        </row>
        <row r="7">
          <cell r="A7" t="str">
            <v>01.05</v>
          </cell>
          <cell r="C7" t="str">
            <v>DEMOLICIÓN CHAPADO PIEDRA NATURAL</v>
          </cell>
        </row>
        <row r="8">
          <cell r="A8" t="str">
            <v>01.06</v>
          </cell>
          <cell r="C8" t="str">
            <v>DEMOLICIÓN ALICATADO DE GRES</v>
          </cell>
        </row>
        <row r="9">
          <cell r="A9" t="str">
            <v>01.07</v>
          </cell>
          <cell r="C9" t="str">
            <v>LEVANTADO REVESTIMIENTO LIGERO</v>
          </cell>
        </row>
        <row r="10">
          <cell r="A10" t="str">
            <v>02.01</v>
          </cell>
          <cell r="C10" t="str">
            <v>REFUERZO DE PLADUR</v>
          </cell>
        </row>
        <row r="11">
          <cell r="A11" t="str">
            <v>03.01</v>
          </cell>
          <cell r="C11" t="str">
            <v>ALICATADO CERÁMICO BLANCO 20x30cm</v>
          </cell>
        </row>
        <row r="12">
          <cell r="A12" t="str">
            <v>03.01</v>
          </cell>
          <cell r="C12" t="str">
            <v>ALICATADO MARMI CHINA PORCELANOSA 32x90cm</v>
          </cell>
        </row>
        <row r="13">
          <cell r="A13" t="str">
            <v>03.03</v>
          </cell>
          <cell r="C13" t="str">
            <v>CHAPADO PARA FACHADA DE GRANITO</v>
          </cell>
        </row>
        <row r="14">
          <cell r="A14" t="str">
            <v>03.04</v>
          </cell>
          <cell r="C14" t="str">
            <v>CANTONERA</v>
          </cell>
        </row>
        <row r="15">
          <cell r="A15" t="str">
            <v>03.05</v>
          </cell>
          <cell r="C15" t="str">
            <v>REVESTIMIENTO VINÍLICO ACROVYN</v>
          </cell>
        </row>
        <row r="16">
          <cell r="A16" t="str">
            <v>03.05</v>
          </cell>
          <cell r="C16" t="str">
            <v>REVESTIMIENTO VINÍLICO FLEXIBLE VESCOM</v>
          </cell>
        </row>
        <row r="17">
          <cell r="A17" t="str">
            <v>04.01</v>
          </cell>
          <cell r="C17" t="str">
            <v>PARQUET SINTÉTICO AC6 USO INTENSO ROBLE CLARO</v>
          </cell>
        </row>
        <row r="18">
          <cell r="A18" t="str">
            <v>04.02</v>
          </cell>
          <cell r="C18" t="str">
            <v>RODAPIÉ MADERA MISMO MODELO PARQUET SINTÉTICO</v>
          </cell>
        </row>
        <row r="19">
          <cell r="A19" t="str">
            <v>04.03</v>
          </cell>
          <cell r="C19" t="str">
            <v>PAVIMENTO PORCELÁNICO 60x60cm URBATEK STUDIO NATURE</v>
          </cell>
        </row>
        <row r="20">
          <cell r="A20" t="str">
            <v>04.06</v>
          </cell>
          <cell r="C20" t="str">
            <v>ZÓCALO BALDOSA GRES PORCELÁNICO</v>
          </cell>
        </row>
        <row r="21">
          <cell r="A21" t="str">
            <v>04.07</v>
          </cell>
          <cell r="C21" t="str">
            <v>ZÓCALO SOLID SURFACE</v>
          </cell>
        </row>
        <row r="22">
          <cell r="A22" t="str">
            <v>04.08</v>
          </cell>
          <cell r="C22" t="str">
            <v>FELPUDO DE ALUMINIO Y MOQUETA</v>
          </cell>
        </row>
        <row r="23">
          <cell r="A23" t="str">
            <v>04.09</v>
          </cell>
          <cell r="C23" t="str">
            <v>FELPUDO DE COCO</v>
          </cell>
        </row>
        <row r="24">
          <cell r="A24" t="str">
            <v>05.01</v>
          </cell>
          <cell r="C24" t="str">
            <v xml:space="preserve">F. TECHO 60x60cm DE FIBRAS MINERALES </v>
          </cell>
        </row>
        <row r="25">
          <cell r="A25" t="str">
            <v>05.01</v>
          </cell>
          <cell r="C25" t="str">
            <v>F. TECHO 60x60cm DE FIBRAS MINERALES (SOLO CAMBIO PLACAS)</v>
          </cell>
        </row>
        <row r="26">
          <cell r="A26" t="str">
            <v>05.02</v>
          </cell>
          <cell r="C26" t="str">
            <v>FALSO TECHO METÁLICO 60x60cm MICROPERFORADO</v>
          </cell>
        </row>
        <row r="27">
          <cell r="A27" t="str">
            <v>05.02</v>
          </cell>
          <cell r="C27" t="str">
            <v>F. TECHO METÁLICO 60x60cm MICROPERFORADO (SOLO CAMBIO PLACAS)</v>
          </cell>
        </row>
        <row r="28">
          <cell r="A28" t="str">
            <v>05.03</v>
          </cell>
          <cell r="C28" t="str">
            <v>F. TECHO METÁLICO 150x30cm MICROPERFORADO (SOLO CAMBIO PLACAS)</v>
          </cell>
        </row>
        <row r="29">
          <cell r="A29" t="str">
            <v>05.04</v>
          </cell>
          <cell r="C29" t="str">
            <v>FALSO TECHO ACABADO VINÍLICO 60x60cm</v>
          </cell>
        </row>
        <row r="30">
          <cell r="A30" t="str">
            <v>05.04</v>
          </cell>
          <cell r="C30" t="str">
            <v>FALSO TECHO ACABADO VINÍLICO 60x60cm (SOLO CAMBIO PLACAS)</v>
          </cell>
        </row>
        <row r="31">
          <cell r="A31" t="str">
            <v>05.06</v>
          </cell>
          <cell r="C31" t="str">
            <v>FALSO TECHO CONTINUO YESO LAMINADO PLACA 12,5mm</v>
          </cell>
        </row>
        <row r="32">
          <cell r="A32" t="str">
            <v>05.07</v>
          </cell>
          <cell r="C32" t="str">
            <v>REGISTRO FALSO TECHO CONTINUO YESO LAMINADO</v>
          </cell>
        </row>
        <row r="33">
          <cell r="A33" t="str">
            <v>05.07</v>
          </cell>
          <cell r="C33" t="str">
            <v>RESTAURACIÓN DE FALSO TECHO METÁLICO</v>
          </cell>
        </row>
        <row r="34">
          <cell r="A34" t="str">
            <v>05.07</v>
          </cell>
          <cell r="C34" t="str">
            <v>RESTAURACIÓN DE FALSO TECHO FIBRAS MINERALES O PLADUR VINÍLICO</v>
          </cell>
        </row>
        <row r="35">
          <cell r="A35" t="str">
            <v>06.01</v>
          </cell>
          <cell r="C35" t="str">
            <v>ENCIMERA SILESTONE BLANCO NORTE Y PETO VERTICAL</v>
          </cell>
        </row>
        <row r="36">
          <cell r="A36" t="str">
            <v>06.02</v>
          </cell>
          <cell r="C36" t="str">
            <v xml:space="preserve">HUECO PULIDO EN ENCIMERA SILESTONE </v>
          </cell>
        </row>
        <row r="37">
          <cell r="A37" t="str">
            <v>07.01</v>
          </cell>
          <cell r="C37" t="str">
            <v>PINTURA PLÁSTICA VERTICAL</v>
          </cell>
        </row>
        <row r="38">
          <cell r="A38" t="str">
            <v>07.02</v>
          </cell>
          <cell r="C38" t="str">
            <v>PINTURA PLÁSTICA HORIZONTAL</v>
          </cell>
        </row>
        <row r="39">
          <cell r="A39" t="str">
            <v>08.01</v>
          </cell>
          <cell r="C39" t="str">
            <v>EMPANELADO FORMICA MADERA SALAS ESPERA</v>
          </cell>
        </row>
        <row r="40">
          <cell r="A40" t="str">
            <v>08.02</v>
          </cell>
          <cell r="C40" t="str">
            <v>MUEBLES BAJO BANCADA</v>
          </cell>
        </row>
        <row r="41">
          <cell r="A41" t="str">
            <v>09.01</v>
          </cell>
          <cell r="C41" t="str">
            <v>CORTINA ENROLLABLE</v>
          </cell>
        </row>
        <row r="42">
          <cell r="A42" t="str">
            <v>09.02</v>
          </cell>
          <cell r="C42" t="str">
            <v>CORTINA ENROLLABLE MATERIAL RECICLADO</v>
          </cell>
        </row>
        <row r="43">
          <cell r="A43" t="str">
            <v>09.03</v>
          </cell>
          <cell r="C43" t="str">
            <v>MOTORIZADO DE CORTINA ENROLLABLE</v>
          </cell>
        </row>
        <row r="44">
          <cell r="A44" t="str">
            <v>09.04</v>
          </cell>
          <cell r="C44" t="str">
            <v>CORTINA LAMAS</v>
          </cell>
        </row>
        <row r="45">
          <cell r="A45" t="str">
            <v>09.05</v>
          </cell>
          <cell r="C45" t="str">
            <v>CORTINA BOX ELECTROTERAPIA</v>
          </cell>
        </row>
        <row r="46">
          <cell r="A46" t="str">
            <v>10.01</v>
          </cell>
          <cell r="C46" t="str">
            <v>MONTAJE DE ELEMENTOS VARIOS</v>
          </cell>
        </row>
        <row r="47">
          <cell r="A47" t="str">
            <v>10.02</v>
          </cell>
          <cell r="C47" t="str">
            <v xml:space="preserve">CIRCUITO MONOF. POTENCIA 10 A. </v>
          </cell>
        </row>
        <row r="48">
          <cell r="A48" t="str">
            <v>10.03</v>
          </cell>
          <cell r="C48" t="str">
            <v>CIRCUITO MONOF. POTENCIA 15 A.</v>
          </cell>
        </row>
        <row r="49">
          <cell r="A49" t="str">
            <v>10.04</v>
          </cell>
          <cell r="C49" t="str">
            <v>CIRCUITO TRIF. POTENCIA 15 A.</v>
          </cell>
        </row>
        <row r="50">
          <cell r="A50" t="str">
            <v>10.05</v>
          </cell>
          <cell r="C50" t="str">
            <v>INTERRUPTOR AUT. 2X16A</v>
          </cell>
        </row>
        <row r="51">
          <cell r="A51" t="str">
            <v>10.06</v>
          </cell>
          <cell r="C51" t="str">
            <v>INTERRUPTOR AUT. 4X16A</v>
          </cell>
        </row>
        <row r="52">
          <cell r="A52" t="str">
            <v>10.07</v>
          </cell>
          <cell r="C52" t="str">
            <v>INTERRUPTOR UNIPOLAR</v>
          </cell>
        </row>
        <row r="53">
          <cell r="A53" t="str">
            <v>10.08</v>
          </cell>
          <cell r="C53" t="str">
            <v>PUNTO ENCHUFE 3P+T</v>
          </cell>
        </row>
        <row r="54">
          <cell r="A54" t="str">
            <v>10.09</v>
          </cell>
          <cell r="C54" t="str">
            <v>DETECTOR DE PRESENCIA</v>
          </cell>
        </row>
        <row r="55">
          <cell r="A55" t="str">
            <v>10.10</v>
          </cell>
          <cell r="C55" t="str">
            <v>CONJUNTO PUESTO DE TRABAJO PARED 6 modulos</v>
          </cell>
        </row>
        <row r="56">
          <cell r="A56" t="str">
            <v>10.09</v>
          </cell>
          <cell r="C56" t="str">
            <v>S/I CONJUNTO PUESTO DE TRABAJO PARED 2 modulos</v>
          </cell>
        </row>
        <row r="57">
          <cell r="A57" t="str">
            <v>10.10</v>
          </cell>
          <cell r="C57" t="str">
            <v>S/I CONJUNTO PUESTO DE TRABAJO SUELO</v>
          </cell>
        </row>
        <row r="58">
          <cell r="A58" t="str">
            <v>10.11</v>
          </cell>
          <cell r="C58" t="str">
            <v>LUMINARIA EMERGENCIA 220 L</v>
          </cell>
        </row>
        <row r="59">
          <cell r="A59" t="str">
            <v>10.12</v>
          </cell>
          <cell r="C59" t="str">
            <v>S/I LUMINARIA RC134B LED 37S 840 PSU W60L60 OC (no regulable)</v>
          </cell>
        </row>
        <row r="60">
          <cell r="A60" t="str">
            <v>10.13</v>
          </cell>
          <cell r="C60" t="str">
            <v>S/I DOWNLIGHT DN130B LED 10S 840 PSU PI16 WH</v>
          </cell>
        </row>
        <row r="61">
          <cell r="A61" t="str">
            <v>10.14</v>
          </cell>
          <cell r="C61" t="str">
            <v>LUMINARIA DECORATIVA LLEDO ICE LINE LED</v>
          </cell>
        </row>
        <row r="62">
          <cell r="A62" t="str">
            <v>10.15</v>
          </cell>
          <cell r="C62" t="str">
            <v>DETECTOR IÓNICO DE HUMOS</v>
          </cell>
        </row>
        <row r="63">
          <cell r="A63" t="str">
            <v>10.16</v>
          </cell>
          <cell r="C63" t="str">
            <v>PULS. ALARMA DE FUEGO</v>
          </cell>
        </row>
        <row r="64">
          <cell r="A64" t="str">
            <v>10.17</v>
          </cell>
          <cell r="C64" t="str">
            <v>EXTINTOR 5KG POLVO</v>
          </cell>
        </row>
        <row r="65">
          <cell r="A65" t="str">
            <v>10.18</v>
          </cell>
          <cell r="C65" t="str">
            <v>CONDUCTO ALUM FLEX CIRCULAR DN 150 mm</v>
          </cell>
        </row>
        <row r="66">
          <cell r="A66" t="str">
            <v>10.19</v>
          </cell>
          <cell r="C66" t="str">
            <v>DIFUSOR CIRCULAR TROX ADLR T2</v>
          </cell>
        </row>
        <row r="67">
          <cell r="A67" t="str">
            <v>10.20</v>
          </cell>
          <cell r="C67" t="str">
            <v>REJA RETORNO 425x225 mm</v>
          </cell>
        </row>
      </sheetData>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
      <sheetName val="2017"/>
      <sheetName val="2018"/>
      <sheetName val="2019"/>
      <sheetName val="2020"/>
      <sheetName val="2021"/>
      <sheetName val="Hoja1"/>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4">
          <cell r="A4" t="str">
            <v>Incidente núm.</v>
          </cell>
          <cell r="B4" t="str">
            <v>Resumen</v>
          </cell>
          <cell r="C4" t="str">
            <v>Fecha de apertura</v>
          </cell>
          <cell r="D4" t="str">
            <v>Prioridad</v>
          </cell>
          <cell r="E4" t="str">
            <v>Usuario final afectado</v>
          </cell>
          <cell r="F4" t="str">
            <v>Incumplimiento previsto</v>
          </cell>
          <cell r="G4" t="str">
            <v>Excedido</v>
          </cell>
        </row>
        <row r="5">
          <cell r="A5" t="str">
            <v>134842</v>
          </cell>
          <cell r="B5" t="str">
            <v>ALCALA DE GUADAIRA - Buenos días, en la limpieza que realiza hoy eulen de cristalamiento, nos damos cuenta del robo de la reja trasera externa de la sala de curas. Paso aviso a EMTE para que se pasen a tomar medidas y reponer la reja. EMTE 588417</v>
          </cell>
          <cell r="C5">
            <v>42290</v>
          </cell>
          <cell r="D5" t="str">
            <v>Ninguno</v>
          </cell>
          <cell r="E5" t="str">
            <v xml:space="preserve">ALCALA DE GUADAIRA, OFICINA </v>
          </cell>
          <cell r="F5" t="str">
            <v/>
          </cell>
          <cell r="G5" t="str">
            <v>SI</v>
          </cell>
        </row>
        <row r="6">
          <cell r="A6" t="str">
            <v>148817</v>
          </cell>
          <cell r="B6" t="str">
            <v>ALCALA DE GUADAIRA-Una de las persianas de la fachada no sube. Nº parte: 594025</v>
          </cell>
          <cell r="C6">
            <v>42382</v>
          </cell>
          <cell r="D6" t="str">
            <v>Ninguno</v>
          </cell>
          <cell r="E6" t="str">
            <v xml:space="preserve">ALCALA DE GUADAIRA, OFICINA </v>
          </cell>
          <cell r="F6">
            <v>42387.625</v>
          </cell>
        </row>
        <row r="7">
          <cell r="A7" t="str">
            <v>143948</v>
          </cell>
          <cell r="B7" t="str">
            <v>Almeria - mover mesas en zona administracion</v>
          </cell>
          <cell r="C7">
            <v>42349</v>
          </cell>
          <cell r="D7" t="str">
            <v>Ninguno</v>
          </cell>
          <cell r="E7" t="str">
            <v xml:space="preserve">ALMERIA, OFICINA </v>
          </cell>
          <cell r="F7" t="str">
            <v/>
          </cell>
        </row>
        <row r="8">
          <cell r="A8" t="str">
            <v>149735</v>
          </cell>
          <cell r="B8" t="str">
            <v>ALMERIA-Es necesario cambiar las cisternas del WC, no encajan y se e...</v>
          </cell>
          <cell r="C8">
            <v>42388</v>
          </cell>
          <cell r="D8" t="str">
            <v>Ninguno</v>
          </cell>
          <cell r="E8" t="str">
            <v xml:space="preserve">ALMERIA, OFICINA </v>
          </cell>
        </row>
        <row r="9">
          <cell r="A9" t="str">
            <v>149734</v>
          </cell>
          <cell r="B9" t="str">
            <v>ALMERIA-Se ha fundido la luz de roja de entrada a Rayos.</v>
          </cell>
          <cell r="C9">
            <v>42388</v>
          </cell>
          <cell r="D9" t="str">
            <v>Ninguno</v>
          </cell>
          <cell r="E9" t="str">
            <v xml:space="preserve">ALMERIA, OFICINA </v>
          </cell>
        </row>
        <row r="10">
          <cell r="A10" t="str">
            <v>149733</v>
          </cell>
          <cell r="B10" t="str">
            <v>ALMERIA-Grietas en el pladur de algunas zonas de la sala de rehabili...</v>
          </cell>
          <cell r="C10">
            <v>42388</v>
          </cell>
          <cell r="D10" t="str">
            <v>Ninguno</v>
          </cell>
          <cell r="E10" t="str">
            <v xml:space="preserve">ALMERIA, OFICINA </v>
          </cell>
        </row>
        <row r="11">
          <cell r="A11" t="str">
            <v>133036</v>
          </cell>
          <cell r="B11" t="str">
            <v>BADAJOZ - UN CALENTADOR DE AGUA ESTA GOTEANDO POR LOS LATIGUILLOS, ES ... - - Nº DE PARTE URGENTE 587.980</v>
          </cell>
          <cell r="C11">
            <v>42279</v>
          </cell>
          <cell r="D11" t="str">
            <v>Ninguno</v>
          </cell>
          <cell r="E11" t="str">
            <v xml:space="preserve">BADAJOZ, OFICINA </v>
          </cell>
          <cell r="F11" t="str">
            <v/>
          </cell>
        </row>
        <row r="12">
          <cell r="A12" t="str">
            <v>149499</v>
          </cell>
          <cell r="B12" t="str">
            <v>BADALONA - Hay dos termostatos del aparato del aire acondicionado no van bien. Nº parte: 594414</v>
          </cell>
          <cell r="C12">
            <v>42387</v>
          </cell>
          <cell r="D12" t="str">
            <v>Ninguno</v>
          </cell>
          <cell r="E12" t="str">
            <v xml:space="preserve">BADALONA, OFICINA </v>
          </cell>
        </row>
        <row r="13">
          <cell r="A13" t="str">
            <v>124974</v>
          </cell>
          <cell r="B13" t="str">
            <v>BARBERA DEL VALLES-Buenos días,     Ayer estuvo aquí personal de COPISA para ...</v>
          </cell>
          <cell r="C13">
            <v>42208</v>
          </cell>
          <cell r="D13" t="str">
            <v>Ninguno</v>
          </cell>
          <cell r="E13" t="str">
            <v xml:space="preserve">BARBERA DEL VALLES, OFICINA </v>
          </cell>
          <cell r="F13" t="str">
            <v/>
          </cell>
        </row>
        <row r="14">
          <cell r="A14" t="str">
            <v>143557</v>
          </cell>
          <cell r="B14" t="str">
            <v>BARBERA DEL VALLES - Se oye "rascar" en un conducto del area administrativa.</v>
          </cell>
          <cell r="C14">
            <v>42347</v>
          </cell>
          <cell r="D14" t="str">
            <v>Ninguno</v>
          </cell>
          <cell r="E14" t="str">
            <v xml:space="preserve">BARBERA DEL VALLES, OFICINA </v>
          </cell>
          <cell r="F14" t="str">
            <v/>
          </cell>
        </row>
        <row r="15">
          <cell r="A15" t="str">
            <v>149844</v>
          </cell>
          <cell r="B15" t="str">
            <v>LLACUNA-no sale aire caliente en el gimnasio de rhb y en algun  desp...</v>
          </cell>
          <cell r="C15">
            <v>42389</v>
          </cell>
          <cell r="D15" t="str">
            <v>Ninguno</v>
          </cell>
          <cell r="E15" t="str">
            <v xml:space="preserve">BARCELONA (LLACUNA), OFICINA </v>
          </cell>
        </row>
        <row r="16">
          <cell r="A16" t="str">
            <v>150468</v>
          </cell>
          <cell r="B16" t="str">
            <v>BCN LLACUNA - AL LLEGAR ESTA MAÑANA HEMOS ENCONTRADO EL CUARTO DEL RAC A 34 GRADOS, NO FUNCIONA EL AIRE ACONDICIONADO. PASO AVISO URGENTE A EMTE</v>
          </cell>
          <cell r="C16">
            <v>42394</v>
          </cell>
          <cell r="D16" t="str">
            <v>Ninguno</v>
          </cell>
          <cell r="E16" t="str">
            <v xml:space="preserve">BARCELONA (LLACUNA), OFICINA </v>
          </cell>
          <cell r="G16" t="str">
            <v/>
          </cell>
        </row>
        <row r="17">
          <cell r="A17" t="str">
            <v>135840</v>
          </cell>
          <cell r="B17" t="str">
            <v>Bilbao - La sala donde está ubicado el SAI no tiene aire acondiciona...</v>
          </cell>
          <cell r="C17">
            <v>42296</v>
          </cell>
          <cell r="D17" t="str">
            <v>14</v>
          </cell>
          <cell r="E17" t="str">
            <v xml:space="preserve">BILBAO, OFICINA </v>
          </cell>
          <cell r="F17" t="str">
            <v/>
          </cell>
          <cell r="G17" t="str">
            <v>SI</v>
          </cell>
        </row>
        <row r="18">
          <cell r="A18" t="str">
            <v>146088</v>
          </cell>
          <cell r="B18" t="str">
            <v>BILBAO - El marco de la puerta de la sala de rayos esta salido.  Nº de parte: 592670</v>
          </cell>
          <cell r="C18">
            <v>42359</v>
          </cell>
          <cell r="D18" t="str">
            <v>Ninguno</v>
          </cell>
          <cell r="E18" t="str">
            <v xml:space="preserve">BILBAO, OFICINA </v>
          </cell>
          <cell r="F18" t="str">
            <v/>
          </cell>
        </row>
        <row r="19">
          <cell r="A19" t="str">
            <v>145376</v>
          </cell>
          <cell r="B19" t="str">
            <v>BURGOS - URGENTE - Debemos de tener una fuga de agua y está filtrando en el garage de la comunidad. Visto por el fontanero del seguro de la comunidad, comprueba que  no es ellos y es nuestra. MUY URGENTE QUE ACUDAN EN EL DIA DE HOY. PASO AVISO URGENTE A E</v>
          </cell>
          <cell r="C19">
            <v>42356</v>
          </cell>
          <cell r="D19" t="str">
            <v>Ninguno</v>
          </cell>
          <cell r="E19" t="str">
            <v xml:space="preserve">BURGOS, OFICINA </v>
          </cell>
          <cell r="F19" t="str">
            <v/>
          </cell>
        </row>
        <row r="20">
          <cell r="A20" t="str">
            <v>148803</v>
          </cell>
          <cell r="B20" t="str">
            <v>BURGOS - Vitrina pie - Nº DDE PARTE 594.019</v>
          </cell>
          <cell r="C20">
            <v>42382</v>
          </cell>
          <cell r="D20" t="str">
            <v>Ninguno</v>
          </cell>
          <cell r="E20" t="str">
            <v xml:space="preserve">BURGOS, OFICINA </v>
          </cell>
          <cell r="F20" t="str">
            <v/>
          </cell>
        </row>
        <row r="21">
          <cell r="A21" t="str">
            <v>150757</v>
          </cell>
          <cell r="B21" t="str">
            <v>CARLET - EN LA SALA DONDE ESTA INSTALADA LA CLIMATIZACION SALE AGUA DE DENTRO DE LA INSTALACION Y ESTA MOJANDO EL PISO DE LA CONSULTA. PASO AVISO URGENTE A EMTE 594829</v>
          </cell>
          <cell r="C21">
            <v>42395.59070601852</v>
          </cell>
          <cell r="D21" t="str">
            <v>Ninguno</v>
          </cell>
          <cell r="E21" t="str">
            <v xml:space="preserve">CARLET, OFICINA </v>
          </cell>
        </row>
        <row r="22">
          <cell r="A22" t="str">
            <v>142796</v>
          </cell>
          <cell r="B22" t="str">
            <v>CASTELLON - Buenos días, necesitariamos cambiar los mandos de la persiana automática de acceso a la oficina. Ya hemos cambiado las pilas y siguen sin funcionar. Es bastante urgente. EMTE</v>
          </cell>
          <cell r="C22">
            <v>42341</v>
          </cell>
          <cell r="D22" t="str">
            <v>Ninguno</v>
          </cell>
          <cell r="E22" t="str">
            <v xml:space="preserve">CASTELLON, OFICINA </v>
          </cell>
          <cell r="F22" t="str">
            <v/>
          </cell>
        </row>
        <row r="23">
          <cell r="A23" t="str">
            <v>146366</v>
          </cell>
          <cell r="B23" t="str">
            <v>CASTELLON - CORTINA DESCOLGADA DESPACHO DUG. - nº de parte 592796</v>
          </cell>
          <cell r="C23">
            <v>42360</v>
          </cell>
          <cell r="D23" t="str">
            <v>14</v>
          </cell>
          <cell r="E23" t="str">
            <v xml:space="preserve">CASTELLON, OFICINA </v>
          </cell>
          <cell r="F23" t="str">
            <v/>
          </cell>
        </row>
        <row r="24">
          <cell r="A24" t="str">
            <v>149209</v>
          </cell>
          <cell r="B24" t="str">
            <v>TARRADELLAS -El aparato de calefacción de la sala del departamento de Se...</v>
          </cell>
          <cell r="C24">
            <v>42384</v>
          </cell>
          <cell r="D24" t="str">
            <v>Ninguno</v>
          </cell>
          <cell r="E24" t="str">
            <v xml:space="preserve">CENTRAL (TARRADELLAS), OFICINA </v>
          </cell>
          <cell r="F24" t="str">
            <v/>
          </cell>
        </row>
        <row r="25">
          <cell r="A25" t="str">
            <v>147525</v>
          </cell>
          <cell r="B25" t="str">
            <v>CORNELLA- la calefacción de la sala de RHB falla de manera intermitente.  parte nº 593.416</v>
          </cell>
          <cell r="C25">
            <v>42373</v>
          </cell>
          <cell r="D25" t="str">
            <v>Ninguno</v>
          </cell>
          <cell r="E25" t="str">
            <v xml:space="preserve">CORNELLA DE LLOBREGAT, OFICINA </v>
          </cell>
        </row>
        <row r="26">
          <cell r="A26" t="str">
            <v>149802</v>
          </cell>
          <cell r="B26" t="str">
            <v>ARMILLA (GRANADA)-SE HA FUNDIDO UNO DE LOS FOCOS DE RECEPCION-ADMISION. nº parte: 594489</v>
          </cell>
          <cell r="C26">
            <v>42389</v>
          </cell>
          <cell r="E26" t="str">
            <v xml:space="preserve">GARCIA CRUZ, CARMEN </v>
          </cell>
        </row>
        <row r="27">
          <cell r="A27" t="str">
            <v>134071</v>
          </cell>
          <cell r="B27" t="str">
            <v xml:space="preserve">GIJON - La sala de comunicaciones de Gijón no tiene AA, la sala se calienta mucho y el servidor da fallos y no funciona bien. Tenemos quejas de la oficina. Paso aviso urgente a EMTE 588282 </v>
          </cell>
          <cell r="C27">
            <v>42286</v>
          </cell>
          <cell r="D27" t="str">
            <v>13</v>
          </cell>
          <cell r="E27" t="str">
            <v xml:space="preserve">GIJON, OFICINA </v>
          </cell>
          <cell r="F27" t="str">
            <v/>
          </cell>
          <cell r="G27" t="str">
            <v>SI</v>
          </cell>
        </row>
        <row r="28">
          <cell r="A28" t="str">
            <v>149236</v>
          </cell>
          <cell r="B28" t="str">
            <v>GRANADA- El termo de agua caliente que está situado en una habitaci...</v>
          </cell>
          <cell r="C28">
            <v>42384</v>
          </cell>
          <cell r="D28" t="str">
            <v>Ninguno</v>
          </cell>
          <cell r="E28" t="str">
            <v xml:space="preserve">GRANADA, OFICINA </v>
          </cell>
          <cell r="F28" t="str">
            <v/>
          </cell>
        </row>
        <row r="29">
          <cell r="A29" t="str">
            <v>134928</v>
          </cell>
          <cell r="B29" t="str">
            <v>La Sala de Rehabiltiación necesita pintura , ya que hay man...</v>
          </cell>
          <cell r="C29">
            <v>42291</v>
          </cell>
          <cell r="D29" t="str">
            <v>Ninguno</v>
          </cell>
          <cell r="E29" t="str">
            <v xml:space="preserve">HUELVA, OFICINA </v>
          </cell>
          <cell r="F29" t="str">
            <v/>
          </cell>
        </row>
        <row r="30">
          <cell r="A30" t="str">
            <v>149435</v>
          </cell>
          <cell r="B30" t="str">
            <v xml:space="preserve">HUELVA-Se han fundido luces en el pasillo del centro medico, vestuarios y trauma. </v>
          </cell>
          <cell r="C30">
            <v>42387</v>
          </cell>
          <cell r="D30" t="str">
            <v>Ninguno</v>
          </cell>
          <cell r="E30" t="str">
            <v xml:space="preserve">HUELVA, OFICINA </v>
          </cell>
        </row>
        <row r="31">
          <cell r="A31" t="str">
            <v>150765</v>
          </cell>
          <cell r="B31" t="str">
            <v>JAEN-Pintura 3 boxes de la sala de rehabilitación por deterioro y mal estado</v>
          </cell>
          <cell r="C31">
            <v>42395.529097222221</v>
          </cell>
          <cell r="D31" t="str">
            <v>Ninguno</v>
          </cell>
          <cell r="E31" t="str">
            <v xml:space="preserve">JAEN, OFICINA </v>
          </cell>
        </row>
        <row r="32">
          <cell r="A32" t="str">
            <v>132940</v>
          </cell>
          <cell r="B32" t="str">
            <v>LAS PAL,MAS - -El aire acondicionado en el despacho del director y servicio.--  Nº DE PARTE 587.965</v>
          </cell>
          <cell r="C32">
            <v>42278</v>
          </cell>
          <cell r="D32" t="str">
            <v>Ninguno</v>
          </cell>
          <cell r="E32" t="str">
            <v xml:space="preserve">LAS PALMAS, OFICINA </v>
          </cell>
          <cell r="F32" t="str">
            <v/>
          </cell>
        </row>
        <row r="33">
          <cell r="A33" t="str">
            <v>147456</v>
          </cell>
          <cell r="B33" t="str">
            <v>LOGROÑO - Se ha estropeado la caldera cayendo agua en el piso superior. PARTE URGENTE EMTE 59367</v>
          </cell>
          <cell r="C33">
            <v>42373</v>
          </cell>
          <cell r="D33" t="str">
            <v>Ninguno</v>
          </cell>
          <cell r="E33" t="str">
            <v xml:space="preserve">LOGROÑO (D.VICTORIA), OFICINA </v>
          </cell>
          <cell r="F33" t="str">
            <v/>
          </cell>
        </row>
        <row r="34">
          <cell r="A34" t="str">
            <v>149999</v>
          </cell>
          <cell r="B34" t="str">
            <v>MADRID (RODRIGUEZ SAN PEDRO)-Buenas Tardes:  El fancoil del despacho de Director territor...</v>
          </cell>
          <cell r="C34">
            <v>42389</v>
          </cell>
          <cell r="D34" t="str">
            <v>Ninguno</v>
          </cell>
          <cell r="E34" t="str">
            <v xml:space="preserve">MADRID (RODRIGUEZ SAN PEDRO), OFICINA </v>
          </cell>
        </row>
        <row r="35">
          <cell r="A35" t="str">
            <v>133387</v>
          </cell>
          <cell r="B35" t="str">
            <v xml:space="preserve">MAIRENA DE ALJARAFE - Esta saliendo agua por varias partes del centro. Paso nota urgente a EMTE 588062 </v>
          </cell>
          <cell r="C35">
            <v>42282</v>
          </cell>
          <cell r="D35" t="str">
            <v>13</v>
          </cell>
          <cell r="E35" t="str">
            <v xml:space="preserve">MAIRENA DE ALJARAFE, OFICINA </v>
          </cell>
          <cell r="F35" t="str">
            <v/>
          </cell>
          <cell r="G35" t="str">
            <v>SI</v>
          </cell>
        </row>
        <row r="36">
          <cell r="A36" t="str">
            <v>150569</v>
          </cell>
          <cell r="B36" t="str">
            <v>MALAGA - -El equipo de aire acondicionado de las consultas no calienta...Nº DE PARTE -- 594.777</v>
          </cell>
          <cell r="C36">
            <v>42394</v>
          </cell>
          <cell r="D36" t="str">
            <v>Ninguno</v>
          </cell>
          <cell r="E36" t="str">
            <v xml:space="preserve">MALAGA, OFICINA </v>
          </cell>
        </row>
        <row r="37">
          <cell r="A37" t="str">
            <v>141813</v>
          </cell>
          <cell r="B37" t="str">
            <v>MANRESA - - Hola,    us adjunto nota de l'informe d'auditoria a Manresa,...</v>
          </cell>
          <cell r="C37">
            <v>42335</v>
          </cell>
          <cell r="D37" t="str">
            <v>Ninguno</v>
          </cell>
          <cell r="E37" t="str">
            <v xml:space="preserve">MANRESA, OFICINA </v>
          </cell>
          <cell r="F37" t="str">
            <v/>
          </cell>
        </row>
        <row r="38">
          <cell r="A38" t="str">
            <v>142719</v>
          </cell>
          <cell r="B38" t="str">
            <v>MARTORELL - El WC del vestuario de personal (hombres) está averiado.</v>
          </cell>
          <cell r="C38">
            <v>42340</v>
          </cell>
          <cell r="D38" t="str">
            <v>14</v>
          </cell>
          <cell r="E38" t="str">
            <v xml:space="preserve">MARTORELL, OFICINA </v>
          </cell>
          <cell r="F38" t="str">
            <v/>
          </cell>
          <cell r="G38" t="str">
            <v>SI</v>
          </cell>
        </row>
        <row r="39">
          <cell r="A39" t="str">
            <v>150818</v>
          </cell>
          <cell r="B39" t="str">
            <v xml:space="preserve">MERIDA - EL CALENTADOR SITUADO SOBRE LA SALA DE ESTERILIZACIÓN, ESTA SALIENDO AGUA A CHORRO. PASO AVISO URGENTE A EMTE 592167 </v>
          </cell>
          <cell r="C39">
            <v>42395</v>
          </cell>
          <cell r="D39" t="str">
            <v>Ninguno</v>
          </cell>
          <cell r="E39" t="str">
            <v xml:space="preserve">MERIDA, OFICINA </v>
          </cell>
        </row>
        <row r="40">
          <cell r="A40" t="str">
            <v>149419</v>
          </cell>
          <cell r="B40" t="str">
            <v>MURCIA - El aire acondicionado del despacho no funcionan. paso aviso urgente a emte</v>
          </cell>
          <cell r="C40">
            <v>42387</v>
          </cell>
          <cell r="D40" t="str">
            <v>Ninguno</v>
          </cell>
          <cell r="E40" t="str">
            <v xml:space="preserve">MURCIA, OFICINA </v>
          </cell>
        </row>
        <row r="41">
          <cell r="A41" t="str">
            <v>149165</v>
          </cell>
          <cell r="B41" t="str">
            <v>ORENSE - LA PUERTA DEL SAI ESTA ROTA Y NECESITA CERRADURA NUEVA. Nº INCIDENCIA 594131</v>
          </cell>
          <cell r="C41">
            <v>42384</v>
          </cell>
          <cell r="D41" t="str">
            <v>Ninguno</v>
          </cell>
          <cell r="E41" t="str">
            <v xml:space="preserve">OURENSE, OFICINA </v>
          </cell>
          <cell r="F41" t="str">
            <v/>
          </cell>
        </row>
        <row r="42">
          <cell r="A42" t="str">
            <v>148980</v>
          </cell>
          <cell r="B42" t="str">
            <v>Tenemos un armario en administración al que en una de las p...</v>
          </cell>
          <cell r="C42">
            <v>42383</v>
          </cell>
          <cell r="D42" t="str">
            <v>Ninguno</v>
          </cell>
          <cell r="E42" t="str">
            <v xml:space="preserve">OVIEDO, OFICINA </v>
          </cell>
          <cell r="F42" t="str">
            <v/>
          </cell>
        </row>
        <row r="43">
          <cell r="A43" t="str">
            <v>147910</v>
          </cell>
          <cell r="B43" t="str">
            <v>PALMA DE MALLORCA - EL TERMOSTATO DE LA CALEFACCION NO FUNCIONA, SE PASA AVISO URGENTE A EMTE 593638</v>
          </cell>
          <cell r="C43">
            <v>42376</v>
          </cell>
          <cell r="D43" t="str">
            <v>Ninguno</v>
          </cell>
          <cell r="E43" t="str">
            <v xml:space="preserve">PALMA DE MALLORCA, OFICINA </v>
          </cell>
          <cell r="F43" t="str">
            <v/>
          </cell>
        </row>
        <row r="44">
          <cell r="A44" t="str">
            <v>149412</v>
          </cell>
          <cell r="B44" t="str">
            <v xml:space="preserve">SORIA - Hay varios fluorescentes fundicos - Parte EMTE 594377 </v>
          </cell>
          <cell r="C44">
            <v>42387</v>
          </cell>
          <cell r="D44" t="str">
            <v>Ninguno</v>
          </cell>
          <cell r="E44" t="str">
            <v xml:space="preserve">PALOMAR VARAS, MARIA BELEN </v>
          </cell>
        </row>
        <row r="45">
          <cell r="A45" t="str">
            <v>149712</v>
          </cell>
          <cell r="B45" t="str">
            <v>PAMPLONA-Buenos dias; en el mi despacho medico se han fundico los cua...</v>
          </cell>
          <cell r="C45">
            <v>42388</v>
          </cell>
          <cell r="D45" t="str">
            <v>Ninguno</v>
          </cell>
          <cell r="E45" t="str">
            <v xml:space="preserve">PAMPLONA (A. BATALLADOR 1), OFICINA </v>
          </cell>
        </row>
        <row r="46">
          <cell r="A46" t="str">
            <v>141589</v>
          </cell>
          <cell r="B46" t="str">
            <v xml:space="preserve">REUS - Desde hace unos días que tenemos el lavabo del servicio de los hombres de la oficina fuera de servicio pues se ha producido una fuga de agua en el desagüe, que afecta al cuarto de calderas de la comunidad, ruego pasen nota para su reparación. EMTE </v>
          </cell>
          <cell r="C46">
            <v>42334</v>
          </cell>
          <cell r="D46" t="str">
            <v>Ninguno</v>
          </cell>
          <cell r="E46" t="str">
            <v xml:space="preserve">REUS, OFICINA </v>
          </cell>
          <cell r="F46" t="str">
            <v/>
          </cell>
        </row>
        <row r="47">
          <cell r="A47" t="str">
            <v>145095</v>
          </cell>
          <cell r="B47" t="str">
            <v>REUS- La instalación musical/megafonía situada en RHB ha dejado de funcionar. Nº parte: 592509</v>
          </cell>
          <cell r="C47">
            <v>42355</v>
          </cell>
          <cell r="D47" t="str">
            <v>Ninguno</v>
          </cell>
          <cell r="E47" t="str">
            <v xml:space="preserve">REUS, OFICINA </v>
          </cell>
          <cell r="F47" t="str">
            <v/>
          </cell>
        </row>
        <row r="48">
          <cell r="A48" t="str">
            <v>135109</v>
          </cell>
          <cell r="B48" t="str">
            <v>El 10-06 se abrió incidente 119536 por fluorescentes de ró...</v>
          </cell>
          <cell r="C48">
            <v>42292</v>
          </cell>
          <cell r="D48" t="str">
            <v>Ninguno</v>
          </cell>
          <cell r="E48" t="str">
            <v xml:space="preserve">SALAMANCA, OFICINA </v>
          </cell>
          <cell r="F48" t="str">
            <v/>
          </cell>
        </row>
        <row r="49">
          <cell r="A49" t="str">
            <v>138992</v>
          </cell>
          <cell r="B49" t="str">
            <v>SALAMANCA -- Se ha caído parte del alicatado de la sala de maquinaria de...590025</v>
          </cell>
          <cell r="C49">
            <v>42318</v>
          </cell>
          <cell r="D49" t="str">
            <v>14</v>
          </cell>
          <cell r="E49" t="str">
            <v xml:space="preserve">SALAMANCA, OFICINA </v>
          </cell>
          <cell r="F49" t="str">
            <v/>
          </cell>
          <cell r="G49" t="str">
            <v>SI</v>
          </cell>
        </row>
        <row r="50">
          <cell r="A50" t="str">
            <v>141096</v>
          </cell>
          <cell r="B50" t="str">
            <v xml:space="preserve">SALAMANCA - Buenos días, tenemos varias luminarias que no lucen, habría que revisar todas las de la oficina y sustituir las defectuosas que no lucen. Paso aviso a EMTE 591181 </v>
          </cell>
          <cell r="C50">
            <v>42333</v>
          </cell>
          <cell r="D50" t="str">
            <v>Ninguno</v>
          </cell>
          <cell r="E50" t="str">
            <v xml:space="preserve">SALAMANCA, OFICINA </v>
          </cell>
          <cell r="F50" t="str">
            <v/>
          </cell>
        </row>
        <row r="51">
          <cell r="A51" t="str">
            <v>146492</v>
          </cell>
          <cell r="B51" t="str">
            <v xml:space="preserve">SALAMANCA - URGENTE, ESTA SALIENDO AGUA DE LA MAQUINA DE CLIMA EN LA ZONA DE ADMINISTRACION. PASO AVISO URGENTE A EMTE 592855 </v>
          </cell>
          <cell r="C51">
            <v>42361</v>
          </cell>
          <cell r="D51" t="str">
            <v>Ninguno</v>
          </cell>
          <cell r="E51" t="str">
            <v xml:space="preserve">SALAMANCA, OFICINA </v>
          </cell>
          <cell r="F51" t="str">
            <v/>
          </cell>
        </row>
        <row r="52">
          <cell r="A52" t="str">
            <v>147637</v>
          </cell>
          <cell r="B52" t="str">
            <v>SALAMANCA - DEL APARATO DE A/A ESTA CAYENDO MUCHA AGUA - PARTE URGENTE EMTE 593505</v>
          </cell>
          <cell r="C52">
            <v>42374</v>
          </cell>
          <cell r="D52" t="str">
            <v>13</v>
          </cell>
          <cell r="E52" t="str">
            <v xml:space="preserve">SALAMANCA, OFICINA </v>
          </cell>
          <cell r="F52" t="str">
            <v/>
          </cell>
        </row>
        <row r="53">
          <cell r="A53" t="str">
            <v>148049</v>
          </cell>
          <cell r="B53" t="str">
            <v>SALAMANCA - TENEMOS VARIOS CAJONES ROTOS, HAY QUE COLGAR ÚN TABLON DE A...</v>
          </cell>
          <cell r="C53">
            <v>42377</v>
          </cell>
          <cell r="D53" t="str">
            <v>Ninguno</v>
          </cell>
          <cell r="E53" t="str">
            <v xml:space="preserve">SALAMANCA, OFICINA </v>
          </cell>
          <cell r="F53" t="str">
            <v/>
          </cell>
        </row>
        <row r="54">
          <cell r="A54" t="str">
            <v>149143</v>
          </cell>
          <cell r="B54" t="str">
            <v>SALAMANCA - MAQUINA DE CALEFACCION DE ADMINISTRACION PARADA, 17 GRADOS C...Nº DE PARTE 594130</v>
          </cell>
          <cell r="C54">
            <v>42384</v>
          </cell>
          <cell r="D54" t="str">
            <v>Ninguno</v>
          </cell>
          <cell r="E54" t="str">
            <v xml:space="preserve">SALAMANCA, OFICINA </v>
          </cell>
          <cell r="F54" t="str">
            <v/>
          </cell>
        </row>
        <row r="55">
          <cell r="A55" t="str">
            <v>150064</v>
          </cell>
          <cell r="B55" t="str">
            <v>SAN SEBASTIAN - Estamos a la espera de que nos vengan a solucionar el problema que tenemos con la calefacción, no podemos ponerla a más de 21º, estamos pasando frio.</v>
          </cell>
          <cell r="C55">
            <v>42390</v>
          </cell>
          <cell r="D55" t="str">
            <v>Ninguno</v>
          </cell>
          <cell r="E55" t="str">
            <v xml:space="preserve">SAN SEBASTIAN, OFICINA </v>
          </cell>
          <cell r="G55" t="str">
            <v/>
          </cell>
        </row>
        <row r="56">
          <cell r="A56" t="str">
            <v>147657</v>
          </cell>
          <cell r="B56" t="str">
            <v>SANTIAGO DE COMPOSTELA - se ha estropeado el mecanismo de la cortina Bandalux y no podemos subir o bajar. Es una de las cortinas de la ventana exterior de recepción. Paso aviso a EMTE 593.569</v>
          </cell>
          <cell r="C56">
            <v>42374</v>
          </cell>
          <cell r="D56" t="str">
            <v>Ninguno</v>
          </cell>
          <cell r="E56" t="str">
            <v xml:space="preserve">SANTIAGO DE COMPOSTELA, OFICINA </v>
          </cell>
          <cell r="F56" t="str">
            <v/>
          </cell>
        </row>
        <row r="57">
          <cell r="A57" t="str">
            <v>149537</v>
          </cell>
          <cell r="B57" t="str">
            <v xml:space="preserve">SANTIAGO COMP - Se ha descolgado una chapa metálica en el techo justo en la entrada. PARTE URGENTE 594371 </v>
          </cell>
          <cell r="C57">
            <v>42387</v>
          </cell>
          <cell r="D57" t="str">
            <v>13</v>
          </cell>
          <cell r="E57" t="str">
            <v xml:space="preserve">SANTIAGO DE COMPOSTELA, OFICINA </v>
          </cell>
          <cell r="F57">
            <v>42390</v>
          </cell>
        </row>
        <row r="58">
          <cell r="A58" t="str">
            <v>149486</v>
          </cell>
          <cell r="B58" t="str">
            <v>SANTIAGO DE COMPOSTELA - -buenos días, esta mañana estaba el diferencial bajado. Deb...</v>
          </cell>
          <cell r="C58">
            <v>42387</v>
          </cell>
          <cell r="D58" t="str">
            <v>Ninguno</v>
          </cell>
          <cell r="E58" t="str">
            <v xml:space="preserve">SANTIAGO DE COMPOSTELA, OFICINA </v>
          </cell>
        </row>
        <row r="59">
          <cell r="A59" t="str">
            <v>121575</v>
          </cell>
          <cell r="B59" t="str">
            <v>MAIRENA DE ALJARAFE - Solicitamos pintura de la fachada del centro - pasado aviso a EMTE.</v>
          </cell>
          <cell r="C59">
            <v>42180</v>
          </cell>
          <cell r="D59" t="str">
            <v>Ninguno</v>
          </cell>
          <cell r="E59" t="str">
            <v xml:space="preserve">SEVILLA, OFICINA </v>
          </cell>
          <cell r="F59" t="str">
            <v/>
          </cell>
        </row>
        <row r="60">
          <cell r="A60" t="str">
            <v>144770</v>
          </cell>
          <cell r="B60" t="str">
            <v>SEVILLA - Solicitamos dos mandos electrónicos de la reja del centro de Reyes Católicos. EMTE nº parte: 594093</v>
          </cell>
          <cell r="C60">
            <v>42354</v>
          </cell>
          <cell r="D60" t="str">
            <v>Ninguno</v>
          </cell>
          <cell r="E60" t="str">
            <v xml:space="preserve">SEVILLA, OFICINA </v>
          </cell>
          <cell r="F60" t="str">
            <v/>
          </cell>
        </row>
        <row r="61">
          <cell r="A61" t="str">
            <v>145304</v>
          </cell>
          <cell r="B61" t="str">
            <v xml:space="preserve">TARRAGONA ALGUER 11 - El magnetotermico-diferencial de los calentadores de agua del cuadro electrico salta y hemos tenido que desconetactarlo. Estaremos sin agua sanitaria caliente. paso aviso urgente a EMTE 592565 </v>
          </cell>
          <cell r="C61">
            <v>42356</v>
          </cell>
          <cell r="D61" t="str">
            <v>Ninguno</v>
          </cell>
          <cell r="E61" t="str">
            <v xml:space="preserve">TARRAGONA (ALGUER 11), OFICINA </v>
          </cell>
          <cell r="F61" t="str">
            <v/>
          </cell>
        </row>
        <row r="62">
          <cell r="A62" t="str">
            <v>147185</v>
          </cell>
          <cell r="B62" t="str">
            <v>-Tarragona-ESTE INCIDENTE FUE ABRIERTO COMO SOLICITUD (137267) Y SE ME ...</v>
          </cell>
          <cell r="C62">
            <v>42368</v>
          </cell>
          <cell r="D62" t="str">
            <v>Ninguno</v>
          </cell>
          <cell r="E62" t="str">
            <v xml:space="preserve">TARRAGONA (ALGUER 11), OFICINA </v>
          </cell>
          <cell r="F62" t="str">
            <v/>
          </cell>
        </row>
        <row r="63">
          <cell r="A63" t="str">
            <v>150244</v>
          </cell>
          <cell r="B63" t="str">
            <v>NECESITAMOS COLOCAR UN CARTEL EN LA OFICINA, Y ADEMÁS, CAMB...</v>
          </cell>
          <cell r="C63">
            <v>42391</v>
          </cell>
          <cell r="D63" t="str">
            <v>Ninguno</v>
          </cell>
          <cell r="E63" t="str">
            <v xml:space="preserve">TENERIFE, OFICINA </v>
          </cell>
          <cell r="G63" t="str">
            <v/>
          </cell>
        </row>
        <row r="64">
          <cell r="A64" t="str">
            <v>149829</v>
          </cell>
          <cell r="B64" t="str">
            <v>VALLADOLID - FANCOILS  zona de rehabilitación no funcionan correctamente. Paso aviso urgente a EMTE 594.496</v>
          </cell>
          <cell r="C64">
            <v>42389</v>
          </cell>
          <cell r="D64" t="str">
            <v>Ninguno</v>
          </cell>
          <cell r="E64" t="str">
            <v xml:space="preserve">VALLADOLID, OFICINA </v>
          </cell>
        </row>
        <row r="65">
          <cell r="A65" t="str">
            <v>146389</v>
          </cell>
          <cell r="B65" t="str">
            <v>VALLS - Necesitariamos que viniera alguien a colgar unos carteles y a cambiar dos florescentes que estan fundidos, Paso aviso a EMTE 592.808</v>
          </cell>
          <cell r="C65">
            <v>42360</v>
          </cell>
          <cell r="D65" t="str">
            <v>Ninguno</v>
          </cell>
          <cell r="E65" t="str">
            <v xml:space="preserve">VALLS, OFICINA </v>
          </cell>
          <cell r="F65" t="str">
            <v/>
          </cell>
        </row>
        <row r="66">
          <cell r="A66" t="str">
            <v>148373</v>
          </cell>
          <cell r="B66" t="str">
            <v>VALLS - Se han caído varias baldosas del despacho médico de AT, justo encima de la camilla de los pacientes. EMTE  593868</v>
          </cell>
          <cell r="C66">
            <v>42380</v>
          </cell>
          <cell r="D66" t="str">
            <v>Ninguno</v>
          </cell>
          <cell r="E66" t="str">
            <v xml:space="preserve">VALLS, OFICINA </v>
          </cell>
          <cell r="F66" t="str">
            <v/>
          </cell>
        </row>
        <row r="67">
          <cell r="A67" t="str">
            <v>140458</v>
          </cell>
          <cell r="B67" t="str">
            <v>VITORIA - La manilla interior de la 2ª puerta de entrada del centro asistencial está casi rota. También habría que ajustar la 1ªpuerta de entrada que no se cierra ella sola con el muelle. Paso aviso a EMTE 590847</v>
          </cell>
          <cell r="C67">
            <v>42327</v>
          </cell>
          <cell r="D67" t="str">
            <v>Ninguno</v>
          </cell>
          <cell r="E67" t="str">
            <v xml:space="preserve">VITORIA, OFICINA </v>
          </cell>
          <cell r="F67" t="str">
            <v/>
          </cell>
        </row>
        <row r="68">
          <cell r="A68" t="str">
            <v>149495</v>
          </cell>
          <cell r="B68" t="str">
            <v>VITORIA - Algo le pasa a las máquinas de climatización, Nº parte: 594416</v>
          </cell>
          <cell r="C68">
            <v>42387</v>
          </cell>
          <cell r="D68" t="str">
            <v>Ninguno</v>
          </cell>
          <cell r="E68" t="str">
            <v xml:space="preserve">VITORIA, OFICINA </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2"/>
  <sheetViews>
    <sheetView showGridLines="0" tabSelected="1" workbookViewId="0">
      <selection activeCell="J8" sqref="J8"/>
    </sheetView>
  </sheetViews>
  <sheetFormatPr baseColWidth="10" defaultRowHeight="15" x14ac:dyDescent="0.25"/>
  <cols>
    <col min="8" max="8" width="13.28515625" customWidth="1"/>
    <col min="9" max="9" width="18.140625" customWidth="1"/>
    <col min="10" max="14" width="10.7109375" customWidth="1"/>
  </cols>
  <sheetData>
    <row r="1" spans="2:14" ht="15" customHeight="1" x14ac:dyDescent="0.25">
      <c r="B1" s="76"/>
      <c r="C1" s="77" t="s">
        <v>370</v>
      </c>
      <c r="D1" s="77"/>
      <c r="E1" s="77"/>
      <c r="F1" s="77"/>
      <c r="G1" s="77"/>
      <c r="H1" s="77"/>
      <c r="I1" s="77"/>
      <c r="J1" s="77"/>
      <c r="K1" s="77"/>
      <c r="L1" s="77"/>
      <c r="M1" s="77"/>
      <c r="N1" s="76"/>
    </row>
    <row r="2" spans="2:14" ht="15" customHeight="1" x14ac:dyDescent="0.25">
      <c r="B2" s="76"/>
      <c r="C2" s="77"/>
      <c r="D2" s="77"/>
      <c r="E2" s="77"/>
      <c r="F2" s="77"/>
      <c r="G2" s="77"/>
      <c r="H2" s="77"/>
      <c r="I2" s="77"/>
      <c r="J2" s="77"/>
      <c r="K2" s="77"/>
      <c r="L2" s="77"/>
      <c r="M2" s="77"/>
      <c r="N2" s="76"/>
    </row>
    <row r="3" spans="2:14" ht="15" customHeight="1" x14ac:dyDescent="0.25">
      <c r="B3" s="76"/>
      <c r="C3" s="77"/>
      <c r="D3" s="77"/>
      <c r="E3" s="77"/>
      <c r="F3" s="77"/>
      <c r="G3" s="77"/>
      <c r="H3" s="77"/>
      <c r="I3" s="77"/>
      <c r="J3" s="77"/>
      <c r="K3" s="77"/>
      <c r="L3" s="77"/>
      <c r="M3" s="77"/>
      <c r="N3" s="76"/>
    </row>
    <row r="4" spans="2:14" ht="35.1" customHeight="1" x14ac:dyDescent="0.25">
      <c r="B4" s="53" t="s">
        <v>252</v>
      </c>
      <c r="C4" s="80" t="s">
        <v>253</v>
      </c>
      <c r="D4" s="80"/>
      <c r="E4" s="80"/>
      <c r="F4" s="80"/>
      <c r="G4" s="80"/>
      <c r="H4" s="80"/>
      <c r="I4" s="80"/>
      <c r="J4" s="78" t="s">
        <v>254</v>
      </c>
      <c r="K4" s="78"/>
      <c r="L4" s="78"/>
      <c r="M4" s="78"/>
      <c r="N4" s="78"/>
    </row>
    <row r="5" spans="2:14" ht="51.75" customHeight="1" x14ac:dyDescent="0.25">
      <c r="B5" s="52">
        <v>1</v>
      </c>
      <c r="C5" s="79" t="s">
        <v>255</v>
      </c>
      <c r="D5" s="79"/>
      <c r="E5" s="79"/>
      <c r="F5" s="79"/>
      <c r="G5" s="79"/>
      <c r="H5" s="79"/>
      <c r="I5" s="79"/>
      <c r="J5" s="78"/>
      <c r="K5" s="78"/>
      <c r="L5" s="78"/>
      <c r="M5" s="78"/>
      <c r="N5" s="78"/>
    </row>
    <row r="6" spans="2:14" ht="48.75" customHeight="1" x14ac:dyDescent="0.25">
      <c r="B6" s="52">
        <v>2</v>
      </c>
      <c r="C6" s="79" t="s">
        <v>265</v>
      </c>
      <c r="D6" s="79"/>
      <c r="E6" s="79"/>
      <c r="F6" s="79"/>
      <c r="G6" s="79"/>
      <c r="H6" s="79"/>
      <c r="I6" s="79"/>
      <c r="J6" s="78"/>
      <c r="K6" s="78"/>
      <c r="L6" s="78"/>
      <c r="M6" s="78"/>
      <c r="N6" s="78"/>
    </row>
    <row r="7" spans="2:14" ht="35.1" customHeight="1" x14ac:dyDescent="0.25">
      <c r="B7" s="52">
        <v>3</v>
      </c>
      <c r="C7" s="79" t="s">
        <v>256</v>
      </c>
      <c r="D7" s="79"/>
      <c r="E7" s="79"/>
      <c r="F7" s="79"/>
      <c r="G7" s="79"/>
      <c r="H7" s="79"/>
      <c r="I7" s="79"/>
      <c r="J7" s="78"/>
      <c r="K7" s="78"/>
      <c r="L7" s="78"/>
      <c r="M7" s="78"/>
      <c r="N7" s="78"/>
    </row>
    <row r="8" spans="2:14" ht="35.1" customHeight="1" x14ac:dyDescent="0.25">
      <c r="B8" s="52">
        <v>4</v>
      </c>
      <c r="C8" s="79" t="s">
        <v>264</v>
      </c>
      <c r="D8" s="79"/>
      <c r="E8" s="79"/>
      <c r="F8" s="79"/>
      <c r="G8" s="79"/>
      <c r="H8" s="79"/>
      <c r="I8" s="79"/>
      <c r="J8" s="54" t="s">
        <v>259</v>
      </c>
      <c r="K8" s="54" t="s">
        <v>260</v>
      </c>
      <c r="L8" s="54" t="s">
        <v>261</v>
      </c>
      <c r="M8" s="54" t="s">
        <v>262</v>
      </c>
      <c r="N8" s="54" t="s">
        <v>263</v>
      </c>
    </row>
    <row r="9" spans="2:14" ht="35.1" customHeight="1" x14ac:dyDescent="0.25">
      <c r="B9" s="52">
        <v>5</v>
      </c>
      <c r="C9" s="79" t="s">
        <v>266</v>
      </c>
      <c r="D9" s="79"/>
      <c r="E9" s="79"/>
      <c r="F9" s="79"/>
      <c r="G9" s="79"/>
      <c r="H9" s="79"/>
      <c r="I9" s="79"/>
      <c r="J9" s="78"/>
      <c r="K9" s="78"/>
      <c r="L9" s="78"/>
      <c r="M9" s="78"/>
      <c r="N9" s="78"/>
    </row>
    <row r="10" spans="2:14" ht="53.25" customHeight="1" x14ac:dyDescent="0.25">
      <c r="B10" s="52">
        <v>6</v>
      </c>
      <c r="C10" s="81" t="s">
        <v>257</v>
      </c>
      <c r="D10" s="82"/>
      <c r="E10" s="82"/>
      <c r="F10" s="82"/>
      <c r="G10" s="82"/>
      <c r="H10" s="82"/>
      <c r="I10" s="83"/>
      <c r="J10" s="78"/>
      <c r="K10" s="78"/>
      <c r="L10" s="78"/>
      <c r="M10" s="78"/>
      <c r="N10" s="78"/>
    </row>
    <row r="11" spans="2:14" ht="53.25" customHeight="1" x14ac:dyDescent="0.25">
      <c r="B11" s="73">
        <v>7</v>
      </c>
      <c r="C11" s="81" t="s">
        <v>367</v>
      </c>
      <c r="D11" s="82"/>
      <c r="E11" s="82"/>
      <c r="F11" s="82"/>
      <c r="G11" s="82"/>
      <c r="H11" s="82"/>
      <c r="I11" s="83"/>
      <c r="J11" s="78"/>
      <c r="K11" s="78"/>
      <c r="L11" s="78"/>
      <c r="M11" s="78"/>
      <c r="N11" s="78"/>
    </row>
    <row r="12" spans="2:14" ht="63" customHeight="1" x14ac:dyDescent="0.25">
      <c r="B12" s="73">
        <v>8</v>
      </c>
      <c r="C12" s="79" t="s">
        <v>258</v>
      </c>
      <c r="D12" s="79"/>
      <c r="E12" s="79"/>
      <c r="F12" s="79"/>
      <c r="G12" s="79"/>
      <c r="H12" s="79"/>
      <c r="I12" s="79"/>
      <c r="J12" s="78"/>
      <c r="K12" s="78"/>
      <c r="L12" s="78"/>
      <c r="M12" s="78"/>
      <c r="N12" s="78"/>
    </row>
  </sheetData>
  <sheetProtection formatCells="0" formatColumns="0" formatRows="0"/>
  <mergeCells count="20">
    <mergeCell ref="C12:I12"/>
    <mergeCell ref="C9:I9"/>
    <mergeCell ref="C10:I10"/>
    <mergeCell ref="J10:N10"/>
    <mergeCell ref="J12:N12"/>
    <mergeCell ref="C11:I11"/>
    <mergeCell ref="J11:N11"/>
    <mergeCell ref="B1:B3"/>
    <mergeCell ref="C4:I4"/>
    <mergeCell ref="C6:I6"/>
    <mergeCell ref="C7:I7"/>
    <mergeCell ref="C8:I8"/>
    <mergeCell ref="N1:N3"/>
    <mergeCell ref="C1:M3"/>
    <mergeCell ref="J6:N6"/>
    <mergeCell ref="J7:N7"/>
    <mergeCell ref="J9:N9"/>
    <mergeCell ref="C5:I5"/>
    <mergeCell ref="J4:N4"/>
    <mergeCell ref="J5:N5"/>
  </mergeCells>
  <hyperlinks>
    <hyperlink ref="J8" location="'Oferta Lote 1'!A1" display="LOTE 1" xr:uid="{00000000-0004-0000-0000-000000000000}"/>
    <hyperlink ref="K8" location="'Oferta Lote 2'!A1" display="LOTE 2 " xr:uid="{6AE78E34-F757-478C-A93B-39D92B363660}"/>
    <hyperlink ref="L8" location="'Oferta Lote 3'!A1" display="LOTE 3 " xr:uid="{B5C3D01A-D886-48ED-8950-4A0EE1E07119}"/>
    <hyperlink ref="M8" location="'Oferta Lote 4'!A1" display="LOTE 4 " xr:uid="{B11862EA-2BC3-46FA-8CAF-BBD6E4D9EBCB}"/>
    <hyperlink ref="N8" location="'Oferta Lote 5'!A1" display="LOTE 5" xr:uid="{8C9338B1-DCA2-4874-A06D-A1A885A86DD7}"/>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253"/>
  <sheetViews>
    <sheetView showGridLines="0" zoomScale="85" zoomScaleNormal="85" workbookViewId="0">
      <pane xSplit="5" ySplit="10" topLeftCell="F11" activePane="bottomRight" state="frozen"/>
      <selection activeCell="C8" sqref="C8:I8"/>
      <selection pane="topRight" activeCell="C8" sqref="C8:I8"/>
      <selection pane="bottomLeft" activeCell="C8" sqref="C8:I8"/>
      <selection pane="bottomRight"/>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351</v>
      </c>
    </row>
    <row r="2" spans="1:10" x14ac:dyDescent="0.25">
      <c r="A2" s="10" t="s">
        <v>251</v>
      </c>
    </row>
    <row r="3" spans="1:10" ht="27.75" customHeight="1" x14ac:dyDescent="0.25">
      <c r="C3" s="84" t="s">
        <v>352</v>
      </c>
      <c r="D3" s="66" t="s">
        <v>353</v>
      </c>
    </row>
    <row r="4" spans="1:10" x14ac:dyDescent="0.25">
      <c r="C4" s="84"/>
      <c r="D4" s="66" t="s">
        <v>354</v>
      </c>
    </row>
    <row r="5" spans="1:10" ht="15.75" x14ac:dyDescent="0.25">
      <c r="C5" s="70" t="s">
        <v>355</v>
      </c>
      <c r="D5" s="67">
        <f>SUM(J10:J225)</f>
        <v>0</v>
      </c>
      <c r="E5" s="85" t="s">
        <v>361</v>
      </c>
      <c r="F5" s="71"/>
    </row>
    <row r="6" spans="1:10" ht="15.75" x14ac:dyDescent="0.25">
      <c r="C6" s="68" t="s">
        <v>356</v>
      </c>
      <c r="D6" s="67">
        <f>+D5*0.21</f>
        <v>0</v>
      </c>
      <c r="E6" s="86"/>
      <c r="F6" s="72" t="s">
        <v>362</v>
      </c>
    </row>
    <row r="7" spans="1:10" ht="15.75" x14ac:dyDescent="0.25">
      <c r="C7" s="69" t="s">
        <v>357</v>
      </c>
      <c r="D7" s="67">
        <f>+D6+D5</f>
        <v>0</v>
      </c>
      <c r="E7" s="86"/>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+VLOOKUP(A11,BBDD!A:J,4,0)</f>
        <v>160</v>
      </c>
      <c r="E11" s="21">
        <f>+VLOOKUP(A11,BBDD!A:J,10,0)</f>
        <v>23</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+VLOOKUP(A13,BBDD!A:J,4,0)</f>
        <v>60.416666666666664</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+VLOOKUP(A15,BBDD!A:J,4,0)</f>
        <v>68.333333333333329</v>
      </c>
      <c r="E15" s="21">
        <f>+VLOOKUP(A15,BBDD!A:J,10,0)</f>
        <v>48</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+VLOOKUP(A17,BBDD!A:J,4,0)</f>
        <v>20</v>
      </c>
      <c r="E17" s="21">
        <f>+VLOOKUP(A17,BBDD!A:J,10,0)</f>
        <v>89</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+VLOOKUP(A19,BBDD!A:J,4,0)</f>
        <v>20</v>
      </c>
      <c r="E19" s="21">
        <f>+VLOOKUP(A19,BBDD!A:J,10,0)</f>
        <v>26</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+VLOOKUP(A21,BBDD!A:J,4,0)</f>
        <v>17.61904761904762</v>
      </c>
      <c r="E21" s="21">
        <f>+VLOOKUP(A21,BBDD!A:J,10,0)</f>
        <v>42</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+VLOOKUP(A23,BBDD!A:J,4,0)</f>
        <v>600</v>
      </c>
      <c r="E23" s="21">
        <f>+VLOOKUP(A23,BBDD!A:J,10,0)</f>
        <v>8</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+VLOOKUP(A26,BBDD!A:J,4,0)</f>
        <v>45</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+VLOOKUP(A28,BBDD!A:J,4,0)</f>
        <v>120</v>
      </c>
      <c r="E28" s="21">
        <f>+VLOOKUP(A28,BBDD!A:J,10,0)</f>
        <v>9</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+VLOOKUP(A30,BBDD!A:J,4,0)</f>
        <v>150</v>
      </c>
      <c r="E30" s="21">
        <f>+VLOOKUP(A30,BBDD!A:J,10,0)</f>
        <v>35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+VLOOKUP(A32,BBDD!A:J,4,0)</f>
        <v>80</v>
      </c>
      <c r="E32" s="21">
        <f>+VLOOKUP(A32,BBDD!A:J,10,0)</f>
        <v>9</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+VLOOKUP(A34,BBDD!A:J,4,0)</f>
        <v>18.75</v>
      </c>
      <c r="E34" s="21">
        <f>+VLOOKUP(A34,BBDD!A:J,10,0)</f>
        <v>280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+VLOOKUP(A36,BBDD!A:J,4,0)</f>
        <v>30</v>
      </c>
      <c r="E36" s="21">
        <f>+VLOOKUP(A36,BBDD!A:J,10,0)</f>
        <v>29</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+VLOOKUP(A39,BBDD!A:J,4,0)</f>
        <v>33.75</v>
      </c>
      <c r="E39" s="21">
        <f>+VLOOKUP(A39,BBDD!A:J,10,0)</f>
        <v>32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+VLOOKUP(A41,BBDD!A:J,4,0)</f>
        <v>93.75</v>
      </c>
      <c r="E41" s="21">
        <f>+VLOOKUP(A41,BBDD!A:J,10,0)</f>
        <v>40</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+VLOOKUP(A43,BBDD!A:J,4,0)</f>
        <v>56.666666666666664</v>
      </c>
      <c r="E43" s="21">
        <f>+VLOOKUP(A43,BBDD!A:J,10,0)</f>
        <v>30</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+VLOOKUP(A45,BBDD!A:J,4,0)</f>
        <v>73.333333333333329</v>
      </c>
      <c r="E45" s="21">
        <f>+VLOOKUP(A45,BBDD!A:J,10,0)</f>
        <v>30</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+VLOOKUP(A47,BBDD!A:J,4,0)</f>
        <v>30</v>
      </c>
      <c r="E47" s="21">
        <f>+VLOOKUP(A47,BBDD!A:J,10,0)</f>
        <v>95</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+VLOOKUP(A50,BBDD!A:J,4,0)</f>
        <v>9</v>
      </c>
      <c r="E50" s="21">
        <f>+VLOOKUP(A50,BBDD!A:J,10,0)</f>
        <v>390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+VLOOKUP(A52,BBDD!A:J,4,0)</f>
        <v>55</v>
      </c>
      <c r="E52" s="21">
        <f>+VLOOKUP(A52,BBDD!A:J,10,0)</f>
        <v>103</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+VLOOKUP(A54,BBDD!A:J,4,0)</f>
        <v>15</v>
      </c>
      <c r="E54" s="21">
        <f>+VLOOKUP(A54,BBDD!A:J,10,0)</f>
        <v>216</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+VLOOKUP(A56,BBDD!A:J,4,0)</f>
        <v>10</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+VLOOKUP(A58,BBDD!A:J,4,0)</f>
        <v>15</v>
      </c>
      <c r="E58" s="21">
        <f>+VLOOKUP(A58,BBDD!A:J,10,0)</f>
        <v>141</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+VLOOKUP(A60,BBDD!A:J,4,0)</f>
        <v>8</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+VLOOKUP(A62,BBDD!A:J,4,0)</f>
        <v>40</v>
      </c>
      <c r="E62" s="21">
        <f>+VLOOKUP(A62,BBDD!A:J,10,0)</f>
        <v>15</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+VLOOKUP(A64,BBDD!A:J,4,0)</f>
        <v>3</v>
      </c>
      <c r="E64" s="21">
        <f>+VLOOKUP(A64,BBDD!A:J,10,0)</f>
        <v>99</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+VLOOKUP(A66,BBDD!A:J,4,0)</f>
        <v>4</v>
      </c>
      <c r="E66" s="21">
        <f>+VLOOKUP(A66,BBDD!A:J,10,0)</f>
        <v>90</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+VLOOKUP(A68,BBDD!A:J,4,0)</f>
        <v>1</v>
      </c>
      <c r="E68" s="21">
        <f>+VLOOKUP(A68,BBDD!A:J,10,0)</f>
        <v>400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+VLOOKUP(A71,BBDD!A:J,4,0)</f>
        <v>3</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+VLOOKUP(A73,BBDD!A:J,4,0)</f>
        <v>5</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+VLOOKUP(A75,BBDD!A:J,4,0)</f>
        <v>40</v>
      </c>
      <c r="E75" s="21">
        <f>+VLOOKUP(A75,BBDD!A:J,10,0)</f>
        <v>70</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+VLOOKUP(A77,BBDD!A:J,4,0)</f>
        <v>2</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+VLOOKUP(A79,BBDD!A:J,4,0)</f>
        <v>4.625</v>
      </c>
      <c r="E79" s="21">
        <f>+VLOOKUP(A79,BBDD!A:J,10,0)</f>
        <v>160</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+VLOOKUP(A81,BBDD!A:J,4,0)</f>
        <v>2</v>
      </c>
      <c r="E81" s="21">
        <f>+VLOOKUP(A81,BBDD!A:J,10,0)</f>
        <v>372</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+VLOOKUP(A84,BBDD!A:J,4,0)</f>
        <v>20</v>
      </c>
      <c r="E84" s="21">
        <f>+VLOOKUP(A84,BBDD!A:J,10,0)</f>
        <v>41</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+VLOOKUP(A86,BBDD!A:J,4,0)</f>
        <v>2.1428571428571428</v>
      </c>
      <c r="E86" s="21">
        <f>+VLOOKUP(A86,BBDD!A:J,10,0)</f>
        <v>266</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+VLOOKUP(A88,BBDD!A:J,4,0)</f>
        <v>10</v>
      </c>
      <c r="E88" s="21">
        <f>+VLOOKUP(A88,BBDD!A:J,10,0)</f>
        <v>42</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+VLOOKUP(A91,BBDD!A:J,4,0)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+VLOOKUP(A93,BBDD!A:J,4,0)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+VLOOKUP(A95,BBDD!A:J,4,0)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+VLOOKUP(A97,BBDD!A:J,4,0)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+VLOOKUP(A100,BBDD!A:J,4,0)</f>
        <v>2</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+VLOOKUP(A102,BBDD!A:J,4,0)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+VLOOKUP(A105,BBDD!A:J,4,0)</f>
        <v>5</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+VLOOKUP(A107,BBDD!A:J,4,0)</f>
        <v>4</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+VLOOKUP(A109,BBDD!A:J,4,0)</f>
        <v>3</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+VLOOKUP(A112,BBDD!A:J,4,0)</f>
        <v>2</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+VLOOKUP(A115,BBDD!A:J,4,0)</f>
        <v>2</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+VLOOKUP(A117,BBDD!A:J,4,0)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+VLOOKUP(A119,BBDD!A:J,4,0)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+VLOOKUP(A122,BBDD!A:J,4,0)</f>
        <v>8</v>
      </c>
      <c r="E122" s="21">
        <f>+VLOOKUP(A122,BBDD!A:J,10,0)</f>
        <v>95</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+VLOOKUP(A124,BBDD!A:J,4,0)</f>
        <v>4</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+VLOOKUP(A126,BBDD!A:J,4,0)</f>
        <v>50</v>
      </c>
      <c r="E126" s="21">
        <f>+VLOOKUP(A126,BBDD!A:J,10,0)</f>
        <v>40</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+VLOOKUP(A129,BBDD!A:J,4,0)</f>
        <v>40</v>
      </c>
      <c r="E129" s="21">
        <f>+VLOOKUP(A129,BBDD!A:J,10,0)</f>
        <v>18</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+VLOOKUP(A131,BBDD!A:J,4,0)</f>
        <v>40</v>
      </c>
      <c r="E131" s="21">
        <f>+VLOOKUP(A131,BBDD!A:J,10,0)</f>
        <v>22</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+VLOOKUP(A134,BBDD!A:J,4,0)</f>
        <v>40</v>
      </c>
      <c r="E134" s="21">
        <f>+VLOOKUP(A134,BBDD!A:J,10,0)</f>
        <v>133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+VLOOKUP(A136,BBDD!A:J,4,0)</f>
        <v>10</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+VLOOKUP(A138,BBDD!A:J,4,0)</f>
        <v>20</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+VLOOKUP(A140,BBDD!A:J,4,0)</f>
        <v>20</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+VLOOKUP(A143,BBDD!A:J,4,0)</f>
        <v>500</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+VLOOKUP(A145,BBDD!A:J,4,0)</f>
        <v>500</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+VLOOKUP(A147,BBDD!A:J,4,0)</f>
        <v>300</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+VLOOKUP(A150,BBDD!A:J,4,0)</f>
        <v>200</v>
      </c>
      <c r="E150" s="21">
        <f>+VLOOKUP(A150,BBDD!A:J,10,0)</f>
        <v>9.5</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+VLOOKUP(A152,BBDD!A:J,4,0)</f>
        <v>30</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+VLOOKUP(A155,BBDD!A:J,4,0)</f>
        <v>400</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+VLOOKUP(A157,BBDD!A:J,4,0)</f>
        <v>40</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+VLOOKUP(A160,BBDD!A:J,4,0)</f>
        <v>10</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+VLOOKUP(A162,BBDD!A:J,4,0)</f>
        <v>10</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+VLOOKUP(A164,BBDD!A:J,4,0)</f>
        <v>15</v>
      </c>
      <c r="E164" s="21">
        <f>+VLOOKUP(A164,BBDD!A:J,10,0)</f>
        <v>95</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+VLOOKUP(A166,BBDD!A:J,4,0)</f>
        <v>15</v>
      </c>
      <c r="E166" s="21">
        <f>+VLOOKUP(A166,BBDD!A:J,10,0)</f>
        <v>71</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+VLOOKUP(A168,BBDD!A:J,4,0)</f>
        <v>50</v>
      </c>
      <c r="E168" s="21">
        <f>+VLOOKUP(A168,BBDD!A:J,10,0)</f>
        <v>7.5</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+VLOOKUP(A170,BBDD!A:J,4,0)</f>
        <v>200</v>
      </c>
      <c r="E170" s="21">
        <f>+VLOOKUP(A170,BBDD!A:J,10,0)</f>
        <v>2.5</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+VLOOKUP(A172,BBDD!A:J,4,0)</f>
        <v>15</v>
      </c>
      <c r="E172" s="21">
        <f>+VLOOKUP(A172,BBDD!A:J,10,0)</f>
        <v>12</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+VLOOKUP(A174,BBDD!A:J,4,0)</f>
        <v>10</v>
      </c>
      <c r="E174" s="21">
        <f>+VLOOKUP(A174,BBDD!A:J,10,0)</f>
        <v>23</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+VLOOKUP(A176,BBDD!A:J,4,0)</f>
        <v>10</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+VLOOKUP(A178,BBDD!A:J,4,0)</f>
        <v>10</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+VLOOKUP(A181,BBDD!A:J,4,0)</f>
        <v>20</v>
      </c>
      <c r="E181" s="21">
        <f>+VLOOKUP(A181,BBDD!A:J,10,0)</f>
        <v>131</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+VLOOKUP(A183,BBDD!A:J,4,0)</f>
        <v>40</v>
      </c>
      <c r="E183" s="21">
        <f>+VLOOKUP(A183,BBDD!A:J,10,0)</f>
        <v>137</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+VLOOKUP(A185,BBDD!A:J,4,0)</f>
        <v>25</v>
      </c>
      <c r="E185" s="21">
        <f>+VLOOKUP(A185,BBDD!A:J,10,0)</f>
        <v>148</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+VLOOKUP(A187,BBDD!A:J,4,0)</f>
        <v>25</v>
      </c>
      <c r="E187" s="21">
        <f>+VLOOKUP(A187,BBDD!A:J,10,0)</f>
        <v>220</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+VLOOKUP(A189,BBDD!A:J,4,0)</f>
        <v>25</v>
      </c>
      <c r="E189" s="21">
        <f>+VLOOKUP(A189,BBDD!A:J,10,0)</f>
        <v>68</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+VLOOKUP(A191,BBDD!A:J,4,0)</f>
        <v>30</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+VLOOKUP(A193,BBDD!A:J,4,0)</f>
        <v>20</v>
      </c>
      <c r="E193" s="21">
        <f>+VLOOKUP(A193,BBDD!A:J,10,0)</f>
        <v>252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+VLOOKUP(A195,BBDD!A:J,4,0)</f>
        <v>20</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+VLOOKUP(A197,BBDD!A:J,4,0)</f>
        <v>20</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+VLOOKUP(A199,BBDD!A:J,4,0)</f>
        <v>2</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+VLOOKUP(A201,BBDD!A:J,4,0)</f>
        <v>25</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+VLOOKUP(A204,BBDD!A:J,4,0)</f>
        <v>800</v>
      </c>
      <c r="E204" s="21">
        <f>+VLOOKUP(A204,BBDD!A:J,10,0)</f>
        <v>29</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+VLOOKUP(A206,BBDD!A:J,4,0)</f>
        <v>800</v>
      </c>
      <c r="E206" s="21">
        <f>+VLOOKUP(A206,BBDD!A:J,10,0)</f>
        <v>35</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+VLOOKUP(A208,BBDD!A:J,4,0)</f>
        <v>1200</v>
      </c>
      <c r="E208" s="21">
        <f>+VLOOKUP(A208,BBDD!A:J,10,0)</f>
        <v>26</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+VLOOKUP(A210,BBDD!A:J,4,0)</f>
        <v>50</v>
      </c>
      <c r="E210" s="21">
        <f>+VLOOKUP(A210,BBDD!A:J,10,0)</f>
        <v>41</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+VLOOKUP(A212,BBDD!A:J,4,0)</f>
        <v>50</v>
      </c>
      <c r="E212" s="21">
        <f>+VLOOKUP(A212,BBDD!A:J,10,0)</f>
        <v>47</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+VLOOKUP(A214,BBDD!A:J,4,0)</f>
        <v>50</v>
      </c>
      <c r="E214" s="21">
        <f>+VLOOKUP(A214,BBDD!A:J,10,0)</f>
        <v>36</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+VLOOKUP(A217,BBDD!A:J,4,0)</f>
        <v>2</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+VLOOKUP(A219,BBDD!A:J,4,0)</f>
        <v>4</v>
      </c>
      <c r="E219" s="21">
        <f>+VLOOKUP(A219,BBDD!A:J,10,0)</f>
        <v>1000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+VLOOKUP(A221,BBDD!A:J,4,0)</f>
        <v>2</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+VLOOKUP(A223,BBDD!A:J,4,0)</f>
        <v>4</v>
      </c>
      <c r="E223" s="21">
        <f>+VLOOKUP(A223,BBDD!A:J,10,0)</f>
        <v>3100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+VLOOKUP(A225,BBDD!A:J,4,0)</f>
        <v>8</v>
      </c>
      <c r="E225" s="21">
        <f>+VLOOKUP(A225,BBDD!A:J,10,0)</f>
        <v>238</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GradvW2o/eOVp2ZLP50m8YmspJb/W4vzKXWvzpJ4LYLHZ0uyxQgjEXs4P/kDQ/03GSuuNtg1m3iXDDLAAfdYvg==" saltValue="HSVxk2qDluZrCDme+fVXSQ==" spinCount="100000" sheet="1" formatCells="0" formatColumns="0" formatRows="0"/>
  <autoFilter ref="A9:J226" xr:uid="{00000000-0009-0000-0000-000001000000}"/>
  <mergeCells count="2">
    <mergeCell ref="C3:C4"/>
    <mergeCell ref="E5:E7"/>
  </mergeCells>
  <phoneticPr fontId="11" type="noConversion"/>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00000000-0002-0000-0100-000000000000}">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3724A-3ECB-4596-8747-2BC97259DDD9}">
  <dimension ref="A1:AA253"/>
  <sheetViews>
    <sheetView showGridLines="0" zoomScale="85" zoomScaleNormal="85" workbookViewId="0">
      <pane xSplit="5" ySplit="10" topLeftCell="F11" activePane="bottomRight" state="frozen"/>
      <selection activeCell="C8" sqref="C8:I8"/>
      <selection pane="topRight" activeCell="C8" sqref="C8:I8"/>
      <selection pane="bottomLeft" activeCell="C8" sqref="C8:I8"/>
      <selection pane="bottomRight" activeCell="C12" sqref="C12"/>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363</v>
      </c>
    </row>
    <row r="2" spans="1:10" x14ac:dyDescent="0.25">
      <c r="A2" s="10" t="s">
        <v>251</v>
      </c>
    </row>
    <row r="3" spans="1:10" ht="27.75" customHeight="1" x14ac:dyDescent="0.25">
      <c r="C3" s="84" t="s">
        <v>352</v>
      </c>
      <c r="D3" s="66" t="s">
        <v>353</v>
      </c>
    </row>
    <row r="4" spans="1:10" x14ac:dyDescent="0.25">
      <c r="C4" s="84"/>
      <c r="D4" s="66" t="s">
        <v>354</v>
      </c>
    </row>
    <row r="5" spans="1:10" ht="15.75" x14ac:dyDescent="0.25">
      <c r="C5" s="70" t="s">
        <v>355</v>
      </c>
      <c r="D5" s="67">
        <f>SUM(J10:J225)</f>
        <v>0</v>
      </c>
      <c r="E5" s="85" t="s">
        <v>361</v>
      </c>
      <c r="F5" s="71"/>
    </row>
    <row r="6" spans="1:10" ht="15.75" x14ac:dyDescent="0.25">
      <c r="C6" s="68" t="s">
        <v>356</v>
      </c>
      <c r="D6" s="67">
        <f>+D5*0.21</f>
        <v>0</v>
      </c>
      <c r="E6" s="86"/>
      <c r="F6" s="72" t="s">
        <v>362</v>
      </c>
    </row>
    <row r="7" spans="1:10" ht="15.75" x14ac:dyDescent="0.25">
      <c r="C7" s="69" t="s">
        <v>357</v>
      </c>
      <c r="D7" s="67">
        <f>+D6+D5</f>
        <v>0</v>
      </c>
      <c r="E7" s="86"/>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+VLOOKUP(A11,BBDD!A:J,5,0)</f>
        <v>68</v>
      </c>
      <c r="E11" s="21">
        <f>+VLOOKUP(A11,BBDD!A:J,10,0)</f>
        <v>23</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+VLOOKUP(A13,BBDD!A:J,5,0)</f>
        <v>24.972222222222221</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+VLOOKUP(A15,BBDD!A:J,5,0)</f>
        <v>28.1875</v>
      </c>
      <c r="E15" s="21">
        <f>+VLOOKUP(A15,BBDD!A:J,10,0)</f>
        <v>48</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+VLOOKUP(A17,BBDD!A:J,5,0)</f>
        <v>9</v>
      </c>
      <c r="E17" s="21">
        <f>+VLOOKUP(A17,BBDD!A:J,10,0)</f>
        <v>89</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+VLOOKUP(A19,BBDD!A:J,5,0)</f>
        <v>9</v>
      </c>
      <c r="E19" s="21">
        <f>+VLOOKUP(A19,BBDD!A:J,10,0)</f>
        <v>26</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+VLOOKUP(A21,BBDD!A:J,5,0)</f>
        <v>7.9285714285714288</v>
      </c>
      <c r="E21" s="21">
        <f>+VLOOKUP(A21,BBDD!A:J,10,0)</f>
        <v>42</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+VLOOKUP(A23,BBDD!A:J,5,0)</f>
        <v>243</v>
      </c>
      <c r="E23" s="21">
        <f>+VLOOKUP(A23,BBDD!A:J,10,0)</f>
        <v>8</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+VLOOKUP(A26,BBDD!A:J,5,0)</f>
        <v>19</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+VLOOKUP(A28,BBDD!A:J,5,0)</f>
        <v>49</v>
      </c>
      <c r="E28" s="21">
        <f>+VLOOKUP(A28,BBDD!A:J,10,0)</f>
        <v>9</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+VLOOKUP(A30,BBDD!A:J,5,0)</f>
        <v>61</v>
      </c>
      <c r="E30" s="21">
        <f>+VLOOKUP(A30,BBDD!A:J,10,0)</f>
        <v>35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+VLOOKUP(A32,BBDD!A:J,5,0)</f>
        <v>33</v>
      </c>
      <c r="E32" s="21">
        <f>+VLOOKUP(A32,BBDD!A:J,10,0)</f>
        <v>9</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+VLOOKUP(A34,BBDD!A:J,5,0)</f>
        <v>8.75</v>
      </c>
      <c r="E34" s="21">
        <f>+VLOOKUP(A34,BBDD!A:J,10,0)</f>
        <v>280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+VLOOKUP(A36,BBDD!A:J,5,0)</f>
        <v>13</v>
      </c>
      <c r="E36" s="21">
        <f>+VLOOKUP(A36,BBDD!A:J,10,0)</f>
        <v>29</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+VLOOKUP(A39,BBDD!A:J,5,0)</f>
        <v>14.34375</v>
      </c>
      <c r="E39" s="21">
        <f>+VLOOKUP(A39,BBDD!A:J,10,0)</f>
        <v>32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+VLOOKUP(A41,BBDD!A:J,5,0)</f>
        <v>38.125</v>
      </c>
      <c r="E41" s="21">
        <f>+VLOOKUP(A41,BBDD!A:J,10,0)</f>
        <v>40</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+VLOOKUP(A43,BBDD!A:J,5,0)</f>
        <v>23.233333333333334</v>
      </c>
      <c r="E43" s="21">
        <f>+VLOOKUP(A43,BBDD!A:J,10,0)</f>
        <v>30</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+VLOOKUP(A45,BBDD!A:J,5,0)</f>
        <v>30.066666666666666</v>
      </c>
      <c r="E45" s="21">
        <f>+VLOOKUP(A45,BBDD!A:J,10,0)</f>
        <v>30</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+VLOOKUP(A47,BBDD!A:J,5,0)</f>
        <v>14</v>
      </c>
      <c r="E47" s="21">
        <f>+VLOOKUP(A47,BBDD!A:J,10,0)</f>
        <v>95</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+VLOOKUP(A50,BBDD!A:J,5,0)</f>
        <v>4</v>
      </c>
      <c r="E50" s="21">
        <f>+VLOOKUP(A50,BBDD!A:J,10,0)</f>
        <v>390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+VLOOKUP(A52,BBDD!A:J,5,0)</f>
        <v>23</v>
      </c>
      <c r="E52" s="21">
        <f>+VLOOKUP(A52,BBDD!A:J,10,0)</f>
        <v>103</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+VLOOKUP(A54,BBDD!A:J,5,0)</f>
        <v>7</v>
      </c>
      <c r="E54" s="21">
        <f>+VLOOKUP(A54,BBDD!A:J,10,0)</f>
        <v>216</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+VLOOKUP(A56,BBDD!A:J,5,0)</f>
        <v>5</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+VLOOKUP(A58,BBDD!A:J,5,0)</f>
        <v>7</v>
      </c>
      <c r="E58" s="21">
        <f>+VLOOKUP(A58,BBDD!A:J,10,0)</f>
        <v>141</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+VLOOKUP(A60,BBDD!A:J,5,0)</f>
        <v>4</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+VLOOKUP(A62,BBDD!A:J,5,0)</f>
        <v>17</v>
      </c>
      <c r="E62" s="21">
        <f>+VLOOKUP(A62,BBDD!A:J,10,0)</f>
        <v>15</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+VLOOKUP(A64,BBDD!A:J,5,0)</f>
        <v>2</v>
      </c>
      <c r="E64" s="21">
        <f>+VLOOKUP(A64,BBDD!A:J,10,0)</f>
        <v>99</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+VLOOKUP(A66,BBDD!A:J,5,0)</f>
        <v>2</v>
      </c>
      <c r="E66" s="21">
        <f>+VLOOKUP(A66,BBDD!A:J,10,0)</f>
        <v>90</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75">
        <f>+VLOOKUP(A68,BBDD!A:J,5,0)</f>
        <v>0.5</v>
      </c>
      <c r="E68" s="21">
        <f>+VLOOKUP(A68,BBDD!A:J,10,0)</f>
        <v>400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+VLOOKUP(A71,BBDD!A:J,5,0)</f>
        <v>2</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+VLOOKUP(A73,BBDD!A:J,5,0)</f>
        <v>3</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+VLOOKUP(A75,BBDD!A:J,5,0)</f>
        <v>17</v>
      </c>
      <c r="E75" s="21">
        <f>+VLOOKUP(A75,BBDD!A:J,10,0)</f>
        <v>70</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+VLOOKUP(A77,BBDD!A:J,5,0)</f>
        <v>1</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+VLOOKUP(A79,BBDD!A:J,5,0)</f>
        <v>2.3125</v>
      </c>
      <c r="E79" s="21">
        <f>+VLOOKUP(A79,BBDD!A:J,10,0)</f>
        <v>160</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+VLOOKUP(A81,BBDD!A:J,5,0)</f>
        <v>1</v>
      </c>
      <c r="E81" s="21">
        <f>+VLOOKUP(A81,BBDD!A:J,10,0)</f>
        <v>372</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+VLOOKUP(A84,BBDD!A:J,5,0)</f>
        <v>9</v>
      </c>
      <c r="E84" s="21">
        <f>+VLOOKUP(A84,BBDD!A:J,10,0)</f>
        <v>41</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+VLOOKUP(A86,BBDD!A:J,5,0)</f>
        <v>1</v>
      </c>
      <c r="E86" s="21">
        <f>+VLOOKUP(A86,BBDD!A:J,10,0)</f>
        <v>266</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+VLOOKUP(A88,BBDD!A:J,5,0)</f>
        <v>5</v>
      </c>
      <c r="E88" s="21">
        <f>+VLOOKUP(A88,BBDD!A:J,10,0)</f>
        <v>42</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+VLOOKUP(A91,BBDD!A:J,5,0)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+VLOOKUP(A93,BBDD!A:J,5,0)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+VLOOKUP(A95,BBDD!A:J,5,0)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+VLOOKUP(A97,BBDD!A:J,5,0)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+VLOOKUP(A100,BBDD!A:J,5,0)</f>
        <v>1</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+VLOOKUP(A102,BBDD!A:J,5,0)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+VLOOKUP(A105,BBDD!A:J,5,0)</f>
        <v>3</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+VLOOKUP(A107,BBDD!A:J,5,0)</f>
        <v>2</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+VLOOKUP(A109,BBDD!A:J,5,0)</f>
        <v>2</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+VLOOKUP(A112,BBDD!A:J,5,0)</f>
        <v>1</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+VLOOKUP(A115,BBDD!A:J,5,0)</f>
        <v>1</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+VLOOKUP(A117,BBDD!A:J,5,0)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+VLOOKUP(A119,BBDD!A:J,5,0)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+VLOOKUP(A122,BBDD!A:J,5,0)</f>
        <v>4</v>
      </c>
      <c r="E122" s="21">
        <f>+VLOOKUP(A122,BBDD!A:J,10,0)</f>
        <v>95</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+VLOOKUP(A124,BBDD!A:J,5,0)</f>
        <v>2</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+VLOOKUP(A126,BBDD!A:J,5,0)</f>
        <v>21</v>
      </c>
      <c r="E126" s="21">
        <f>+VLOOKUP(A126,BBDD!A:J,10,0)</f>
        <v>40</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+VLOOKUP(A129,BBDD!A:J,5,0)</f>
        <v>17</v>
      </c>
      <c r="E129" s="21">
        <f>+VLOOKUP(A129,BBDD!A:J,10,0)</f>
        <v>18</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+VLOOKUP(A131,BBDD!A:J,5,0)</f>
        <v>17</v>
      </c>
      <c r="E131" s="21">
        <f>+VLOOKUP(A131,BBDD!A:J,10,0)</f>
        <v>22</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+VLOOKUP(A134,BBDD!A:J,5,0)</f>
        <v>17</v>
      </c>
      <c r="E134" s="21">
        <f>+VLOOKUP(A134,BBDD!A:J,10,0)</f>
        <v>133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+VLOOKUP(A136,BBDD!A:J,5,0)</f>
        <v>5</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+VLOOKUP(A138,BBDD!A:J,5,0)</f>
        <v>9</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+VLOOKUP(A140,BBDD!A:J,5,0)</f>
        <v>9</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+VLOOKUP(A143,BBDD!A:J,5,0)</f>
        <v>203</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+VLOOKUP(A145,BBDD!A:J,5,0)</f>
        <v>203</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+VLOOKUP(A147,BBDD!A:J,5,0)</f>
        <v>122</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+VLOOKUP(A150,BBDD!A:J,5,0)</f>
        <v>81</v>
      </c>
      <c r="E150" s="21">
        <f>+VLOOKUP(A150,BBDD!A:J,10,0)</f>
        <v>9.5</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+VLOOKUP(A152,BBDD!A:J,5,0)</f>
        <v>13</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+VLOOKUP(A155,BBDD!A:J,5,0)</f>
        <v>162</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+VLOOKUP(A157,BBDD!A:J,5,0)</f>
        <v>17</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+VLOOKUP(A160,BBDD!A:J,5,0)</f>
        <v>5</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+VLOOKUP(A162,BBDD!A:J,5,0)</f>
        <v>5</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+VLOOKUP(A164,BBDD!A:J,5,0)</f>
        <v>7</v>
      </c>
      <c r="E164" s="21">
        <f>+VLOOKUP(A164,BBDD!A:J,10,0)</f>
        <v>95</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+VLOOKUP(A166,BBDD!A:J,5,0)</f>
        <v>7</v>
      </c>
      <c r="E166" s="21">
        <f>+VLOOKUP(A166,BBDD!A:J,10,0)</f>
        <v>71</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+VLOOKUP(A168,BBDD!A:J,5,0)</f>
        <v>21</v>
      </c>
      <c r="E168" s="21">
        <f>+VLOOKUP(A168,BBDD!A:J,10,0)</f>
        <v>7.5</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+VLOOKUP(A170,BBDD!A:J,5,0)</f>
        <v>81</v>
      </c>
      <c r="E170" s="21">
        <f>+VLOOKUP(A170,BBDD!A:J,10,0)</f>
        <v>2.5</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+VLOOKUP(A172,BBDD!A:J,5,0)</f>
        <v>7</v>
      </c>
      <c r="E172" s="21">
        <f>+VLOOKUP(A172,BBDD!A:J,10,0)</f>
        <v>12</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+VLOOKUP(A174,BBDD!A:J,5,0)</f>
        <v>5</v>
      </c>
      <c r="E174" s="21">
        <f>+VLOOKUP(A174,BBDD!A:J,10,0)</f>
        <v>23</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+VLOOKUP(A176,BBDD!A:J,5,0)</f>
        <v>5</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+VLOOKUP(A178,BBDD!A:J,5,0)</f>
        <v>5</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+VLOOKUP(A181,BBDD!A:J,5,0)</f>
        <v>9</v>
      </c>
      <c r="E181" s="21">
        <f>+VLOOKUP(A181,BBDD!A:J,10,0)</f>
        <v>131</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+VLOOKUP(A183,BBDD!A:J,5,0)</f>
        <v>17</v>
      </c>
      <c r="E183" s="21">
        <f>+VLOOKUP(A183,BBDD!A:J,10,0)</f>
        <v>137</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+VLOOKUP(A185,BBDD!A:J,5,0)</f>
        <v>11</v>
      </c>
      <c r="E185" s="21">
        <f>+VLOOKUP(A185,BBDD!A:J,10,0)</f>
        <v>148</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+VLOOKUP(A187,BBDD!A:J,5,0)</f>
        <v>11</v>
      </c>
      <c r="E187" s="21">
        <f>+VLOOKUP(A187,BBDD!A:J,10,0)</f>
        <v>220</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+VLOOKUP(A189,BBDD!A:J,5,0)</f>
        <v>11</v>
      </c>
      <c r="E189" s="21">
        <f>+VLOOKUP(A189,BBDD!A:J,10,0)</f>
        <v>68</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+VLOOKUP(A191,BBDD!A:J,5,0)</f>
        <v>13</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+VLOOKUP(A193,BBDD!A:J,5,0)</f>
        <v>9</v>
      </c>
      <c r="E193" s="21">
        <f>+VLOOKUP(A193,BBDD!A:J,10,0)</f>
        <v>252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+VLOOKUP(A195,BBDD!A:J,5,0)</f>
        <v>9</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+VLOOKUP(A197,BBDD!A:J,5,0)</f>
        <v>9</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+VLOOKUP(A199,BBDD!A:J,5,0)</f>
        <v>1</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+VLOOKUP(A201,BBDD!A:J,5,0)</f>
        <v>11</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+VLOOKUP(A204,BBDD!A:J,5,0)</f>
        <v>324</v>
      </c>
      <c r="E204" s="21">
        <f>+VLOOKUP(A204,BBDD!A:J,10,0)</f>
        <v>29</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+VLOOKUP(A206,BBDD!A:J,5,0)</f>
        <v>324</v>
      </c>
      <c r="E206" s="21">
        <f>+VLOOKUP(A206,BBDD!A:J,10,0)</f>
        <v>35</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+VLOOKUP(A208,BBDD!A:J,5,0)</f>
        <v>486</v>
      </c>
      <c r="E208" s="21">
        <f>+VLOOKUP(A208,BBDD!A:J,10,0)</f>
        <v>26</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+VLOOKUP(A210,BBDD!A:J,5,0)</f>
        <v>21</v>
      </c>
      <c r="E210" s="21">
        <f>+VLOOKUP(A210,BBDD!A:J,10,0)</f>
        <v>41</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+VLOOKUP(A212,BBDD!A:J,5,0)</f>
        <v>21</v>
      </c>
      <c r="E212" s="21">
        <f>+VLOOKUP(A212,BBDD!A:J,10,0)</f>
        <v>47</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+VLOOKUP(A214,BBDD!A:J,5,0)</f>
        <v>21</v>
      </c>
      <c r="E214" s="21">
        <f>+VLOOKUP(A214,BBDD!A:J,10,0)</f>
        <v>36</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+VLOOKUP(A217,BBDD!A:J,5,0)</f>
        <v>1</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+VLOOKUP(A219,BBDD!A:J,5,0)</f>
        <v>2</v>
      </c>
      <c r="E219" s="21">
        <f>+VLOOKUP(A219,BBDD!A:J,10,0)</f>
        <v>1000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+VLOOKUP(A221,BBDD!A:J,5,0)</f>
        <v>1</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+VLOOKUP(A223,BBDD!A:J,5,0)</f>
        <v>2</v>
      </c>
      <c r="E223" s="21">
        <f>+VLOOKUP(A223,BBDD!A:J,10,0)</f>
        <v>3100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+VLOOKUP(A225,BBDD!A:J,5,0)</f>
        <v>4</v>
      </c>
      <c r="E225" s="21">
        <f>+VLOOKUP(A225,BBDD!A:J,10,0)</f>
        <v>238</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fBLLhXmCaQiSNzORl6bB8t5WZXhOHxnZEg46Vcl3B1LgICzmiuDPB0MwVGiB9hMtL34+NIO+kNI92+5MJ/Fo+A==" saltValue="2IitfTy4x9KC3TxagwcN0w=="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9CAA2F45-AA31-4C43-98AC-E6BC383C5927}">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3892F-E541-49F9-88E4-1DBD841613E0}">
  <dimension ref="A1:AA253"/>
  <sheetViews>
    <sheetView showGridLines="0" zoomScale="85" zoomScaleNormal="85" workbookViewId="0">
      <pane xSplit="5" ySplit="10" topLeftCell="F62" activePane="bottomRight" state="frozen"/>
      <selection activeCell="C8" sqref="C8:I8"/>
      <selection pane="topRight" activeCell="C8" sqref="C8:I8"/>
      <selection pane="bottomLeft" activeCell="C8" sqref="C8:I8"/>
      <selection pane="bottomRight" activeCell="D68" sqref="D68"/>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364</v>
      </c>
    </row>
    <row r="2" spans="1:10" x14ac:dyDescent="0.25">
      <c r="A2" s="10" t="s">
        <v>251</v>
      </c>
    </row>
    <row r="3" spans="1:10" ht="27.75" customHeight="1" x14ac:dyDescent="0.25">
      <c r="C3" s="84" t="s">
        <v>352</v>
      </c>
      <c r="D3" s="66" t="s">
        <v>353</v>
      </c>
    </row>
    <row r="4" spans="1:10" x14ac:dyDescent="0.25">
      <c r="C4" s="84"/>
      <c r="D4" s="66" t="s">
        <v>354</v>
      </c>
    </row>
    <row r="5" spans="1:10" ht="15.75" x14ac:dyDescent="0.25">
      <c r="C5" s="70" t="s">
        <v>355</v>
      </c>
      <c r="D5" s="67">
        <f>SUM(J10:J225)</f>
        <v>0</v>
      </c>
      <c r="E5" s="85" t="s">
        <v>361</v>
      </c>
      <c r="F5" s="71"/>
    </row>
    <row r="6" spans="1:10" ht="15.75" x14ac:dyDescent="0.25">
      <c r="C6" s="68" t="s">
        <v>356</v>
      </c>
      <c r="D6" s="67">
        <f>+D5*0.21</f>
        <v>0</v>
      </c>
      <c r="E6" s="86"/>
      <c r="F6" s="72" t="s">
        <v>362</v>
      </c>
    </row>
    <row r="7" spans="1:10" ht="15.75" x14ac:dyDescent="0.25">
      <c r="C7" s="69" t="s">
        <v>357</v>
      </c>
      <c r="D7" s="67">
        <f>+D6+D5</f>
        <v>0</v>
      </c>
      <c r="E7" s="86"/>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+VLOOKUP(A11,BBDD!A:J,6,0)</f>
        <v>128</v>
      </c>
      <c r="E11" s="21">
        <f>+VLOOKUP(A11,BBDD!A:J,10,0)</f>
        <v>23</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+VLOOKUP(A13,BBDD!A:J,6,0)</f>
        <v>48.333333333333336</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+VLOOKUP(A15,BBDD!A:J,6,0)</f>
        <v>53.8125</v>
      </c>
      <c r="E15" s="21">
        <f>+VLOOKUP(A15,BBDD!A:J,10,0)</f>
        <v>48</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+VLOOKUP(A17,BBDD!A:J,6,0)</f>
        <v>16</v>
      </c>
      <c r="E17" s="21">
        <f>+VLOOKUP(A17,BBDD!A:J,10,0)</f>
        <v>89</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+VLOOKUP(A19,BBDD!A:J,6,0)</f>
        <v>16</v>
      </c>
      <c r="E19" s="21">
        <f>+VLOOKUP(A19,BBDD!A:J,10,0)</f>
        <v>26</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+VLOOKUP(A21,BBDD!A:J,6,0)</f>
        <v>14.095238095238095</v>
      </c>
      <c r="E21" s="21">
        <f>+VLOOKUP(A21,BBDD!A:J,10,0)</f>
        <v>42</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+VLOOKUP(A23,BBDD!A:J,6,0)</f>
        <v>472.5</v>
      </c>
      <c r="E23" s="21">
        <f>+VLOOKUP(A23,BBDD!A:J,10,0)</f>
        <v>8</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+VLOOKUP(A26,BBDD!A:J,6,0)</f>
        <v>36</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+VLOOKUP(A28,BBDD!A:J,6,0)</f>
        <v>95</v>
      </c>
      <c r="E28" s="21">
        <f>+VLOOKUP(A28,BBDD!A:J,10,0)</f>
        <v>9</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+VLOOKUP(A30,BBDD!A:J,6,0)</f>
        <v>119</v>
      </c>
      <c r="E30" s="21">
        <f>+VLOOKUP(A30,BBDD!A:J,10,0)</f>
        <v>35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+VLOOKUP(A32,BBDD!A:J,6,0)</f>
        <v>63</v>
      </c>
      <c r="E32" s="21">
        <f>+VLOOKUP(A32,BBDD!A:J,10,0)</f>
        <v>9</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+VLOOKUP(A34,BBDD!A:J,6,0)</f>
        <v>15</v>
      </c>
      <c r="E34" s="21">
        <f>+VLOOKUP(A34,BBDD!A:J,10,0)</f>
        <v>280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+VLOOKUP(A36,BBDD!A:J,6,0)</f>
        <v>24</v>
      </c>
      <c r="E36" s="21">
        <f>+VLOOKUP(A36,BBDD!A:J,10,0)</f>
        <v>29</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+VLOOKUP(A39,BBDD!A:J,6,0)</f>
        <v>27</v>
      </c>
      <c r="E39" s="21">
        <f>+VLOOKUP(A39,BBDD!A:J,10,0)</f>
        <v>32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+VLOOKUP(A41,BBDD!A:J,6,0)</f>
        <v>74.375</v>
      </c>
      <c r="E41" s="21">
        <f>+VLOOKUP(A41,BBDD!A:J,10,0)</f>
        <v>40</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+VLOOKUP(A43,BBDD!A:J,6,0)</f>
        <v>44.766666666666666</v>
      </c>
      <c r="E43" s="21">
        <f>+VLOOKUP(A43,BBDD!A:J,10,0)</f>
        <v>30</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+VLOOKUP(A45,BBDD!A:J,6,0)</f>
        <v>57.93333333333333</v>
      </c>
      <c r="E45" s="21">
        <f>+VLOOKUP(A45,BBDD!A:J,10,0)</f>
        <v>30</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+VLOOKUP(A47,BBDD!A:J,6,0)</f>
        <v>24</v>
      </c>
      <c r="E47" s="21">
        <f>+VLOOKUP(A47,BBDD!A:J,10,0)</f>
        <v>95</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+VLOOKUP(A50,BBDD!A:J,6,0)</f>
        <v>8</v>
      </c>
      <c r="E50" s="21">
        <f>+VLOOKUP(A50,BBDD!A:J,10,0)</f>
        <v>390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+VLOOKUP(A52,BBDD!A:J,6,0)</f>
        <v>44</v>
      </c>
      <c r="E52" s="21">
        <f>+VLOOKUP(A52,BBDD!A:J,10,0)</f>
        <v>103</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+VLOOKUP(A54,BBDD!A:J,6,0)</f>
        <v>12</v>
      </c>
      <c r="E54" s="21">
        <f>+VLOOKUP(A54,BBDD!A:J,10,0)</f>
        <v>216</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+VLOOKUP(A56,BBDD!A:J,6,0)</f>
        <v>8</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+VLOOKUP(A58,BBDD!A:J,6,0)</f>
        <v>12</v>
      </c>
      <c r="E58" s="21">
        <f>+VLOOKUP(A58,BBDD!A:J,10,0)</f>
        <v>141</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+VLOOKUP(A60,BBDD!A:J,6,0)</f>
        <v>7</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+VLOOKUP(A62,BBDD!A:J,6,0)</f>
        <v>32</v>
      </c>
      <c r="E62" s="21">
        <f>+VLOOKUP(A62,BBDD!A:J,10,0)</f>
        <v>15</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+VLOOKUP(A64,BBDD!A:J,6,0)</f>
        <v>3</v>
      </c>
      <c r="E64" s="21">
        <f>+VLOOKUP(A64,BBDD!A:J,10,0)</f>
        <v>99</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+VLOOKUP(A66,BBDD!A:J,6,0)</f>
        <v>4</v>
      </c>
      <c r="E66" s="21">
        <f>+VLOOKUP(A66,BBDD!A:J,10,0)</f>
        <v>90</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+VLOOKUP(A68,BBDD!A:J,6,0)</f>
        <v>1</v>
      </c>
      <c r="E68" s="21">
        <f>+VLOOKUP(A68,BBDD!A:J,10,0)</f>
        <v>400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+VLOOKUP(A71,BBDD!A:J,6,0)</f>
        <v>3</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+VLOOKUP(A73,BBDD!A:J,6,0)</f>
        <v>4</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+VLOOKUP(A75,BBDD!A:J,6,0)</f>
        <v>32</v>
      </c>
      <c r="E75" s="21">
        <f>+VLOOKUP(A75,BBDD!A:J,10,0)</f>
        <v>70</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+VLOOKUP(A77,BBDD!A:J,6,0)</f>
        <v>2</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+VLOOKUP(A79,BBDD!A:J,6,0)</f>
        <v>3.7</v>
      </c>
      <c r="E79" s="21">
        <f>+VLOOKUP(A79,BBDD!A:J,10,0)</f>
        <v>160</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+VLOOKUP(A81,BBDD!A:J,6,0)</f>
        <v>1.6666666666666667</v>
      </c>
      <c r="E81" s="21">
        <f>+VLOOKUP(A81,BBDD!A:J,10,0)</f>
        <v>372</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+VLOOKUP(A84,BBDD!A:J,6,0)</f>
        <v>16</v>
      </c>
      <c r="E84" s="21">
        <f>+VLOOKUP(A84,BBDD!A:J,10,0)</f>
        <v>41</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+VLOOKUP(A86,BBDD!A:J,6,0)</f>
        <v>1.7142857142857142</v>
      </c>
      <c r="E86" s="21">
        <f>+VLOOKUP(A86,BBDD!A:J,10,0)</f>
        <v>266</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+VLOOKUP(A88,BBDD!A:J,6,0)</f>
        <v>8</v>
      </c>
      <c r="E88" s="21">
        <f>+VLOOKUP(A88,BBDD!A:J,10,0)</f>
        <v>42</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+VLOOKUP(A91,BBDD!A:J,6,0)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+VLOOKUP(A93,BBDD!A:J,6,0)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+VLOOKUP(A95,BBDD!A:J,6,0)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+VLOOKUP(A97,BBDD!A:J,6,0)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+VLOOKUP(A100,BBDD!A:J,6,0)</f>
        <v>2</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+VLOOKUP(A102,BBDD!A:J,6,0)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+VLOOKUP(A105,BBDD!A:J,6,0)</f>
        <v>4</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+VLOOKUP(A107,BBDD!A:J,6,0)</f>
        <v>4</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+VLOOKUP(A109,BBDD!A:J,6,0)</f>
        <v>3</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+VLOOKUP(A112,BBDD!A:J,6,0)</f>
        <v>2</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+VLOOKUP(A115,BBDD!A:J,6,0)</f>
        <v>2</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+VLOOKUP(A117,BBDD!A:J,6,0)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+VLOOKUP(A119,BBDD!A:J,6,0)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+VLOOKUP(A122,BBDD!A:J,6,0)</f>
        <v>7</v>
      </c>
      <c r="E122" s="21">
        <f>+VLOOKUP(A122,BBDD!A:J,10,0)</f>
        <v>95</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+VLOOKUP(A124,BBDD!A:J,6,0)</f>
        <v>4</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+VLOOKUP(A126,BBDD!A:J,6,0)</f>
        <v>40</v>
      </c>
      <c r="E126" s="21">
        <f>+VLOOKUP(A126,BBDD!A:J,10,0)</f>
        <v>40</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+VLOOKUP(A129,BBDD!A:J,6,0)</f>
        <v>32</v>
      </c>
      <c r="E129" s="21">
        <f>+VLOOKUP(A129,BBDD!A:J,10,0)</f>
        <v>18</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+VLOOKUP(A131,BBDD!A:J,6,0)</f>
        <v>32</v>
      </c>
      <c r="E131" s="21">
        <f>+VLOOKUP(A131,BBDD!A:J,10,0)</f>
        <v>22</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+VLOOKUP(A134,BBDD!A:J,6,0)</f>
        <v>32</v>
      </c>
      <c r="E134" s="21">
        <f>+VLOOKUP(A134,BBDD!A:J,10,0)</f>
        <v>133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+VLOOKUP(A136,BBDD!A:J,6,0)</f>
        <v>8</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+VLOOKUP(A138,BBDD!A:J,6,0)</f>
        <v>16</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+VLOOKUP(A140,BBDD!A:J,6,0)</f>
        <v>16</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+VLOOKUP(A143,BBDD!A:J,6,0)</f>
        <v>394</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+VLOOKUP(A145,BBDD!A:J,6,0)</f>
        <v>394</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+VLOOKUP(A147,BBDD!A:J,6,0)</f>
        <v>237</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+VLOOKUP(A150,BBDD!A:J,6,0)</f>
        <v>158</v>
      </c>
      <c r="E150" s="21">
        <f>+VLOOKUP(A150,BBDD!A:J,10,0)</f>
        <v>9.5</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+VLOOKUP(A152,BBDD!A:J,6,0)</f>
        <v>24</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+VLOOKUP(A155,BBDD!A:J,6,0)</f>
        <v>315</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+VLOOKUP(A157,BBDD!A:J,6,0)</f>
        <v>32</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+VLOOKUP(A160,BBDD!A:J,6,0)</f>
        <v>8</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+VLOOKUP(A162,BBDD!A:J,6,0)</f>
        <v>8</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+VLOOKUP(A164,BBDD!A:J,6,0)</f>
        <v>12</v>
      </c>
      <c r="E164" s="21">
        <f>+VLOOKUP(A164,BBDD!A:J,10,0)</f>
        <v>95</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+VLOOKUP(A166,BBDD!A:J,6,0)</f>
        <v>12</v>
      </c>
      <c r="E166" s="21">
        <f>+VLOOKUP(A166,BBDD!A:J,10,0)</f>
        <v>71</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+VLOOKUP(A168,BBDD!A:J,6,0)</f>
        <v>40</v>
      </c>
      <c r="E168" s="21">
        <f>+VLOOKUP(A168,BBDD!A:J,10,0)</f>
        <v>7.5</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+VLOOKUP(A170,BBDD!A:J,6,0)</f>
        <v>158</v>
      </c>
      <c r="E170" s="21">
        <f>+VLOOKUP(A170,BBDD!A:J,10,0)</f>
        <v>2.5</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+VLOOKUP(A172,BBDD!A:J,6,0)</f>
        <v>12</v>
      </c>
      <c r="E172" s="21">
        <f>+VLOOKUP(A172,BBDD!A:J,10,0)</f>
        <v>12</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+VLOOKUP(A174,BBDD!A:J,6,0)</f>
        <v>8</v>
      </c>
      <c r="E174" s="21">
        <f>+VLOOKUP(A174,BBDD!A:J,10,0)</f>
        <v>23</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+VLOOKUP(A176,BBDD!A:J,6,0)</f>
        <v>8</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+VLOOKUP(A178,BBDD!A:J,6,0)</f>
        <v>8</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+VLOOKUP(A181,BBDD!A:J,6,0)</f>
        <v>16</v>
      </c>
      <c r="E181" s="21">
        <f>+VLOOKUP(A181,BBDD!A:J,10,0)</f>
        <v>131</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+VLOOKUP(A183,BBDD!A:J,6,0)</f>
        <v>32</v>
      </c>
      <c r="E183" s="21">
        <f>+VLOOKUP(A183,BBDD!A:J,10,0)</f>
        <v>137</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+VLOOKUP(A185,BBDD!A:J,6,0)</f>
        <v>20</v>
      </c>
      <c r="E185" s="21">
        <f>+VLOOKUP(A185,BBDD!A:J,10,0)</f>
        <v>148</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+VLOOKUP(A187,BBDD!A:J,6,0)</f>
        <v>20</v>
      </c>
      <c r="E187" s="21">
        <f>+VLOOKUP(A187,BBDD!A:J,10,0)</f>
        <v>220</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+VLOOKUP(A189,BBDD!A:J,6,0)</f>
        <v>20</v>
      </c>
      <c r="E189" s="21">
        <f>+VLOOKUP(A189,BBDD!A:J,10,0)</f>
        <v>68</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+VLOOKUP(A191,BBDD!A:J,6,0)</f>
        <v>24</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+VLOOKUP(A193,BBDD!A:J,6,0)</f>
        <v>16</v>
      </c>
      <c r="E193" s="21">
        <f>+VLOOKUP(A193,BBDD!A:J,10,0)</f>
        <v>252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+VLOOKUP(A195,BBDD!A:J,6,0)</f>
        <v>16</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+VLOOKUP(A197,BBDD!A:J,6,0)</f>
        <v>16</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+VLOOKUP(A199,BBDD!A:J,6,0)</f>
        <v>2</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+VLOOKUP(A201,BBDD!A:J,6,0)</f>
        <v>20</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+VLOOKUP(A204,BBDD!A:J,6,0)</f>
        <v>630</v>
      </c>
      <c r="E204" s="21">
        <f>+VLOOKUP(A204,BBDD!A:J,10,0)</f>
        <v>29</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+VLOOKUP(A206,BBDD!A:J,6,0)</f>
        <v>630</v>
      </c>
      <c r="E206" s="21">
        <f>+VLOOKUP(A206,BBDD!A:J,10,0)</f>
        <v>35</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+VLOOKUP(A208,BBDD!A:J,6,0)</f>
        <v>945</v>
      </c>
      <c r="E208" s="21">
        <f>+VLOOKUP(A208,BBDD!A:J,10,0)</f>
        <v>26</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+VLOOKUP(A210,BBDD!A:J,6,0)</f>
        <v>40</v>
      </c>
      <c r="E210" s="21">
        <f>+VLOOKUP(A210,BBDD!A:J,10,0)</f>
        <v>41</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+VLOOKUP(A212,BBDD!A:J,6,0)</f>
        <v>40</v>
      </c>
      <c r="E212" s="21">
        <f>+VLOOKUP(A212,BBDD!A:J,10,0)</f>
        <v>47</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+VLOOKUP(A214,BBDD!A:J,6,0)</f>
        <v>40</v>
      </c>
      <c r="E214" s="21">
        <f>+VLOOKUP(A214,BBDD!A:J,10,0)</f>
        <v>36</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+VLOOKUP(A217,BBDD!A:J,6,0)</f>
        <v>2</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+VLOOKUP(A219,BBDD!A:J,6,0)</f>
        <v>4</v>
      </c>
      <c r="E219" s="21">
        <f>+VLOOKUP(A219,BBDD!A:J,10,0)</f>
        <v>1000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+VLOOKUP(A221,BBDD!A:J,6,0)</f>
        <v>2</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+VLOOKUP(A223,BBDD!A:J,6,0)</f>
        <v>4</v>
      </c>
      <c r="E223" s="21">
        <f>+VLOOKUP(A223,BBDD!A:J,10,0)</f>
        <v>3100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+VLOOKUP(A225,BBDD!A:J,6,0)</f>
        <v>7</v>
      </c>
      <c r="E225" s="21">
        <f>+VLOOKUP(A225,BBDD!A:J,10,0)</f>
        <v>238</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zO1SPbILmu50AILxeo8LO8/u7Rj5kZHo0noTUXY8uOlNztbIVbfj/WZLE2qPWBfMCBmXO+U0OPjfNw316rEPCQ==" saltValue="xocaLnvpi7CwSv9lpP+14Q=="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E467AB36-3B47-46B9-A868-8C423F474FF0}">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4D661-2324-44B2-B1C6-6FA12356D347}">
  <dimension ref="A1:AA253"/>
  <sheetViews>
    <sheetView showGridLines="0" zoomScale="85" zoomScaleNormal="85" workbookViewId="0">
      <pane xSplit="5" ySplit="10" topLeftCell="F59" activePane="bottomRight" state="frozen"/>
      <selection activeCell="C8" sqref="C8:I8"/>
      <selection pane="topRight" activeCell="C8" sqref="C8:I8"/>
      <selection pane="bottomLeft" activeCell="C8" sqref="C8:I8"/>
      <selection pane="bottomRight" activeCell="D68" sqref="D68"/>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365</v>
      </c>
    </row>
    <row r="2" spans="1:10" x14ac:dyDescent="0.25">
      <c r="A2" s="10" t="s">
        <v>251</v>
      </c>
    </row>
    <row r="3" spans="1:10" ht="27.75" customHeight="1" x14ac:dyDescent="0.25">
      <c r="C3" s="84" t="s">
        <v>352</v>
      </c>
      <c r="D3" s="66" t="s">
        <v>353</v>
      </c>
    </row>
    <row r="4" spans="1:10" x14ac:dyDescent="0.25">
      <c r="C4" s="84"/>
      <c r="D4" s="66" t="s">
        <v>354</v>
      </c>
    </row>
    <row r="5" spans="1:10" ht="15.75" x14ac:dyDescent="0.25">
      <c r="C5" s="70" t="s">
        <v>355</v>
      </c>
      <c r="D5" s="67">
        <f>SUM(J10:J225)</f>
        <v>0</v>
      </c>
      <c r="E5" s="85" t="s">
        <v>361</v>
      </c>
      <c r="F5" s="71"/>
    </row>
    <row r="6" spans="1:10" ht="15.75" x14ac:dyDescent="0.25">
      <c r="C6" s="68" t="s">
        <v>356</v>
      </c>
      <c r="D6" s="67">
        <f>+D5*0.21</f>
        <v>0</v>
      </c>
      <c r="E6" s="86"/>
      <c r="F6" s="72" t="s">
        <v>362</v>
      </c>
    </row>
    <row r="7" spans="1:10" ht="15.75" x14ac:dyDescent="0.25">
      <c r="C7" s="69" t="s">
        <v>357</v>
      </c>
      <c r="D7" s="67">
        <f>+D6+D5</f>
        <v>0</v>
      </c>
      <c r="E7" s="86"/>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+VLOOKUP(A11,BBDD!A:J,7,0)</f>
        <v>60</v>
      </c>
      <c r="E11" s="21">
        <f>+VLOOKUP(A11,BBDD!A:J,10,0)</f>
        <v>23</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+VLOOKUP(A13,BBDD!A:J,7,0)</f>
        <v>22.555555555555557</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+VLOOKUP(A15,BBDD!A:J,7,0)</f>
        <v>24.770833333333332</v>
      </c>
      <c r="E15" s="21">
        <f>+VLOOKUP(A15,BBDD!A:J,10,0)</f>
        <v>48</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+VLOOKUP(A17,BBDD!A:J,7,0)</f>
        <v>8</v>
      </c>
      <c r="E17" s="21">
        <f>+VLOOKUP(A17,BBDD!A:J,10,0)</f>
        <v>89</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+VLOOKUP(A19,BBDD!A:J,7,0)</f>
        <v>8</v>
      </c>
      <c r="E19" s="21">
        <f>+VLOOKUP(A19,BBDD!A:J,10,0)</f>
        <v>26</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+VLOOKUP(A21,BBDD!A:J,7,0)</f>
        <v>7.0476190476190474</v>
      </c>
      <c r="E21" s="21">
        <f>+VLOOKUP(A21,BBDD!A:J,10,0)</f>
        <v>42</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+VLOOKUP(A23,BBDD!A:J,7,0)</f>
        <v>217.5</v>
      </c>
      <c r="E23" s="21">
        <f>+VLOOKUP(A23,BBDD!A:J,10,0)</f>
        <v>8</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+VLOOKUP(A26,BBDD!A:J,7,0)</f>
        <v>17</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+VLOOKUP(A28,BBDD!A:J,7,0)</f>
        <v>44</v>
      </c>
      <c r="E28" s="21">
        <f>+VLOOKUP(A28,BBDD!A:J,10,0)</f>
        <v>9</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+VLOOKUP(A30,BBDD!A:J,7,0)</f>
        <v>55</v>
      </c>
      <c r="E30" s="21">
        <f>+VLOOKUP(A30,BBDD!A:J,10,0)</f>
        <v>35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+VLOOKUP(A32,BBDD!A:J,7,0)</f>
        <v>29</v>
      </c>
      <c r="E32" s="21">
        <f>+VLOOKUP(A32,BBDD!A:J,10,0)</f>
        <v>9</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+VLOOKUP(A34,BBDD!A:J,7,0)</f>
        <v>7.5</v>
      </c>
      <c r="E34" s="21">
        <f>+VLOOKUP(A34,BBDD!A:J,10,0)</f>
        <v>280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+VLOOKUP(A36,BBDD!A:J,7,0)</f>
        <v>11</v>
      </c>
      <c r="E36" s="21">
        <f>+VLOOKUP(A36,BBDD!A:J,10,0)</f>
        <v>29</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+VLOOKUP(A39,BBDD!A:J,7,0)</f>
        <v>12.65625</v>
      </c>
      <c r="E39" s="21">
        <f>+VLOOKUP(A39,BBDD!A:J,10,0)</f>
        <v>32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+VLOOKUP(A41,BBDD!A:J,7,0)</f>
        <v>34.375</v>
      </c>
      <c r="E41" s="21">
        <f>+VLOOKUP(A41,BBDD!A:J,10,0)</f>
        <v>40</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+VLOOKUP(A43,BBDD!A:J,7,0)</f>
        <v>20.966666666666665</v>
      </c>
      <c r="E43" s="21">
        <f>+VLOOKUP(A43,BBDD!A:J,10,0)</f>
        <v>30</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+VLOOKUP(A45,BBDD!A:J,7,0)</f>
        <v>27.133333333333333</v>
      </c>
      <c r="E45" s="21">
        <f>+VLOOKUP(A45,BBDD!A:J,10,0)</f>
        <v>30</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+VLOOKUP(A47,BBDD!A:J,7,0)</f>
        <v>12</v>
      </c>
      <c r="E47" s="21">
        <f>+VLOOKUP(A47,BBDD!A:J,10,0)</f>
        <v>95</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+VLOOKUP(A50,BBDD!A:J,7,0)</f>
        <v>4</v>
      </c>
      <c r="E50" s="21">
        <f>+VLOOKUP(A50,BBDD!A:J,10,0)</f>
        <v>390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+VLOOKUP(A52,BBDD!A:J,7,0)</f>
        <v>20</v>
      </c>
      <c r="E52" s="21">
        <f>+VLOOKUP(A52,BBDD!A:J,10,0)</f>
        <v>103</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+VLOOKUP(A54,BBDD!A:J,7,0)</f>
        <v>6</v>
      </c>
      <c r="E54" s="21">
        <f>+VLOOKUP(A54,BBDD!A:J,10,0)</f>
        <v>216</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+VLOOKUP(A56,BBDD!A:J,7,0)</f>
        <v>4</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+VLOOKUP(A58,BBDD!A:J,7,0)</f>
        <v>6</v>
      </c>
      <c r="E58" s="21">
        <f>+VLOOKUP(A58,BBDD!A:J,10,0)</f>
        <v>141</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+VLOOKUP(A60,BBDD!A:J,7,0)</f>
        <v>3</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+VLOOKUP(A62,BBDD!A:J,7,0)</f>
        <v>15</v>
      </c>
      <c r="E62" s="21">
        <f>+VLOOKUP(A62,BBDD!A:J,10,0)</f>
        <v>15</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+VLOOKUP(A64,BBDD!A:J,7,0)</f>
        <v>2</v>
      </c>
      <c r="E64" s="21">
        <f>+VLOOKUP(A64,BBDD!A:J,10,0)</f>
        <v>99</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+VLOOKUP(A66,BBDD!A:J,7,0)</f>
        <v>2</v>
      </c>
      <c r="E66" s="21">
        <f>+VLOOKUP(A66,BBDD!A:J,10,0)</f>
        <v>90</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75">
        <f>+VLOOKUP(A68,BBDD!A:J,7,0)</f>
        <v>0.5</v>
      </c>
      <c r="E68" s="21">
        <f>+VLOOKUP(A68,BBDD!A:J,10,0)</f>
        <v>400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+VLOOKUP(A71,BBDD!A:J,7,0)</f>
        <v>2</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+VLOOKUP(A73,BBDD!A:J,7,0)</f>
        <v>2</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+VLOOKUP(A75,BBDD!A:J,7,0)</f>
        <v>15</v>
      </c>
      <c r="E75" s="21">
        <f>+VLOOKUP(A75,BBDD!A:J,10,0)</f>
        <v>70</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+VLOOKUP(A77,BBDD!A:J,7,0)</f>
        <v>1</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+VLOOKUP(A79,BBDD!A:J,7,0)</f>
        <v>1.85</v>
      </c>
      <c r="E79" s="21">
        <f>+VLOOKUP(A79,BBDD!A:J,10,0)</f>
        <v>160</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+VLOOKUP(A81,BBDD!A:J,7,0)</f>
        <v>1</v>
      </c>
      <c r="E81" s="21">
        <f>+VLOOKUP(A81,BBDD!A:J,10,0)</f>
        <v>372</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+VLOOKUP(A84,BBDD!A:J,7,0)</f>
        <v>8</v>
      </c>
      <c r="E84" s="21">
        <f>+VLOOKUP(A84,BBDD!A:J,10,0)</f>
        <v>41</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+VLOOKUP(A86,BBDD!A:J,7,0)</f>
        <v>0.8571428571428571</v>
      </c>
      <c r="E86" s="21">
        <f>+VLOOKUP(A86,BBDD!A:J,10,0)</f>
        <v>266</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+VLOOKUP(A88,BBDD!A:J,7,0)</f>
        <v>4</v>
      </c>
      <c r="E88" s="21">
        <f>+VLOOKUP(A88,BBDD!A:J,10,0)</f>
        <v>42</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+VLOOKUP(A91,BBDD!A:J,7,0)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+VLOOKUP(A93,BBDD!A:J,7,0)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+VLOOKUP(A95,BBDD!A:J,7,0)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+VLOOKUP(A97,BBDD!A:J,7,0)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+VLOOKUP(A100,BBDD!A:J,7,0)</f>
        <v>1</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+VLOOKUP(A102,BBDD!A:J,7,0)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+VLOOKUP(A105,BBDD!A:J,7,0)</f>
        <v>2</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+VLOOKUP(A107,BBDD!A:J,7,0)</f>
        <v>2</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+VLOOKUP(A109,BBDD!A:J,7,0)</f>
        <v>2</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+VLOOKUP(A112,BBDD!A:J,7,0)</f>
        <v>1</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+VLOOKUP(A115,BBDD!A:J,7,0)</f>
        <v>1</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+VLOOKUP(A117,BBDD!A:J,7,0)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+VLOOKUP(A119,BBDD!A:J,7,0)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+VLOOKUP(A122,BBDD!A:J,7,0)</f>
        <v>3</v>
      </c>
      <c r="E122" s="21">
        <f>+VLOOKUP(A122,BBDD!A:J,10,0)</f>
        <v>95</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+VLOOKUP(A124,BBDD!A:J,7,0)</f>
        <v>2</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+VLOOKUP(A126,BBDD!A:J,7,0)</f>
        <v>19</v>
      </c>
      <c r="E126" s="21">
        <f>+VLOOKUP(A126,BBDD!A:J,10,0)</f>
        <v>40</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+VLOOKUP(A129,BBDD!A:J,7,0)</f>
        <v>15</v>
      </c>
      <c r="E129" s="21">
        <f>+VLOOKUP(A129,BBDD!A:J,10,0)</f>
        <v>18</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+VLOOKUP(A131,BBDD!A:J,7,0)</f>
        <v>15</v>
      </c>
      <c r="E131" s="21">
        <f>+VLOOKUP(A131,BBDD!A:J,10,0)</f>
        <v>22</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+VLOOKUP(A134,BBDD!A:J,7,0)</f>
        <v>15</v>
      </c>
      <c r="E134" s="21">
        <f>+VLOOKUP(A134,BBDD!A:J,10,0)</f>
        <v>133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+VLOOKUP(A136,BBDD!A:J,7,0)</f>
        <v>4</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+VLOOKUP(A138,BBDD!A:J,7,0)</f>
        <v>8</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+VLOOKUP(A140,BBDD!A:J,7,0)</f>
        <v>8</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+VLOOKUP(A143,BBDD!A:J,7,0)</f>
        <v>181</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+VLOOKUP(A145,BBDD!A:J,7,0)</f>
        <v>181</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+VLOOKUP(A147,BBDD!A:J,7,0)</f>
        <v>109</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+VLOOKUP(A150,BBDD!A:J,7,0)</f>
        <v>73</v>
      </c>
      <c r="E150" s="21">
        <f>+VLOOKUP(A150,BBDD!A:J,10,0)</f>
        <v>9.5</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+VLOOKUP(A152,BBDD!A:J,7,0)</f>
        <v>11</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+VLOOKUP(A155,BBDD!A:J,7,0)</f>
        <v>145</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+VLOOKUP(A157,BBDD!A:J,7,0)</f>
        <v>15</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+VLOOKUP(A160,BBDD!A:J,7,0)</f>
        <v>4</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+VLOOKUP(A162,BBDD!A:J,7,0)</f>
        <v>4</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+VLOOKUP(A164,BBDD!A:J,7,0)</f>
        <v>6</v>
      </c>
      <c r="E164" s="21">
        <f>+VLOOKUP(A164,BBDD!A:J,10,0)</f>
        <v>95</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+VLOOKUP(A166,BBDD!A:J,7,0)</f>
        <v>6</v>
      </c>
      <c r="E166" s="21">
        <f>+VLOOKUP(A166,BBDD!A:J,10,0)</f>
        <v>71</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+VLOOKUP(A168,BBDD!A:J,7,0)</f>
        <v>19</v>
      </c>
      <c r="E168" s="21">
        <f>+VLOOKUP(A168,BBDD!A:J,10,0)</f>
        <v>7.5</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+VLOOKUP(A170,BBDD!A:J,7,0)</f>
        <v>73</v>
      </c>
      <c r="E170" s="21">
        <f>+VLOOKUP(A170,BBDD!A:J,10,0)</f>
        <v>2.5</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+VLOOKUP(A172,BBDD!A:J,7,0)</f>
        <v>6</v>
      </c>
      <c r="E172" s="21">
        <f>+VLOOKUP(A172,BBDD!A:J,10,0)</f>
        <v>12</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+VLOOKUP(A174,BBDD!A:J,7,0)</f>
        <v>4</v>
      </c>
      <c r="E174" s="21">
        <f>+VLOOKUP(A174,BBDD!A:J,10,0)</f>
        <v>23</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+VLOOKUP(A176,BBDD!A:J,7,0)</f>
        <v>4</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+VLOOKUP(A178,BBDD!A:J,7,0)</f>
        <v>4</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+VLOOKUP(A181,BBDD!A:J,7,0)</f>
        <v>8</v>
      </c>
      <c r="E181" s="21">
        <f>+VLOOKUP(A181,BBDD!A:J,10,0)</f>
        <v>131</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+VLOOKUP(A183,BBDD!A:J,7,0)</f>
        <v>15</v>
      </c>
      <c r="E183" s="21">
        <f>+VLOOKUP(A183,BBDD!A:J,10,0)</f>
        <v>137</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+VLOOKUP(A185,BBDD!A:J,7,0)</f>
        <v>10</v>
      </c>
      <c r="E185" s="21">
        <f>+VLOOKUP(A185,BBDD!A:J,10,0)</f>
        <v>148</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+VLOOKUP(A187,BBDD!A:J,7,0)</f>
        <v>10</v>
      </c>
      <c r="E187" s="21">
        <f>+VLOOKUP(A187,BBDD!A:J,10,0)</f>
        <v>220</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+VLOOKUP(A189,BBDD!A:J,7,0)</f>
        <v>10</v>
      </c>
      <c r="E189" s="21">
        <f>+VLOOKUP(A189,BBDD!A:J,10,0)</f>
        <v>68</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+VLOOKUP(A191,BBDD!A:J,7,0)</f>
        <v>11</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+VLOOKUP(A193,BBDD!A:J,7,0)</f>
        <v>8</v>
      </c>
      <c r="E193" s="21">
        <f>+VLOOKUP(A193,BBDD!A:J,10,0)</f>
        <v>252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+VLOOKUP(A195,BBDD!A:J,7,0)</f>
        <v>8</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+VLOOKUP(A197,BBDD!A:J,7,0)</f>
        <v>8</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+VLOOKUP(A199,BBDD!A:J,7,0)</f>
        <v>1</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+VLOOKUP(A201,BBDD!A:J,7,0)</f>
        <v>10</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+VLOOKUP(A204,BBDD!A:J,7,0)</f>
        <v>290</v>
      </c>
      <c r="E204" s="21">
        <f>+VLOOKUP(A204,BBDD!A:J,10,0)</f>
        <v>29</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+VLOOKUP(A206,BBDD!A:J,7,0)</f>
        <v>290</v>
      </c>
      <c r="E206" s="21">
        <f>+VLOOKUP(A206,BBDD!A:J,10,0)</f>
        <v>35</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+VLOOKUP(A208,BBDD!A:J,7,0)</f>
        <v>435</v>
      </c>
      <c r="E208" s="21">
        <f>+VLOOKUP(A208,BBDD!A:J,10,0)</f>
        <v>26</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+VLOOKUP(A210,BBDD!A:J,7,0)</f>
        <v>19</v>
      </c>
      <c r="E210" s="21">
        <f>+VLOOKUP(A210,BBDD!A:J,10,0)</f>
        <v>41</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+VLOOKUP(A212,BBDD!A:J,7,0)</f>
        <v>19</v>
      </c>
      <c r="E212" s="21">
        <f>+VLOOKUP(A212,BBDD!A:J,10,0)</f>
        <v>47</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+VLOOKUP(A214,BBDD!A:J,7,0)</f>
        <v>19</v>
      </c>
      <c r="E214" s="21">
        <f>+VLOOKUP(A214,BBDD!A:J,10,0)</f>
        <v>36</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+VLOOKUP(A217,BBDD!A:J,7,0)</f>
        <v>1</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+VLOOKUP(A219,BBDD!A:J,7,0)</f>
        <v>2</v>
      </c>
      <c r="E219" s="21">
        <f>+VLOOKUP(A219,BBDD!A:J,10,0)</f>
        <v>1000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+VLOOKUP(A221,BBDD!A:J,7,0)</f>
        <v>1</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+VLOOKUP(A223,BBDD!A:J,7,0)</f>
        <v>2</v>
      </c>
      <c r="E223" s="21">
        <f>+VLOOKUP(A223,BBDD!A:J,10,0)</f>
        <v>3100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+VLOOKUP(A225,BBDD!A:J,7,0)</f>
        <v>3</v>
      </c>
      <c r="E225" s="21">
        <f>+VLOOKUP(A225,BBDD!A:J,10,0)</f>
        <v>238</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cHP3xvYty8p3CnlQIOLfqbpxUtlHilZAYMgXUrYvL3sGUzQOA/bPLPSq/YSWEbKbha5nmeeZOmp8pUQPjn7qiQ==" saltValue="TmNHXowsf4w72SrEmTParg=="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3FAA0BF0-6E56-46B5-B3A2-530BE4B97177}">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32ABF-AE23-4EF9-B557-861034FFA508}">
  <dimension ref="A1:AA253"/>
  <sheetViews>
    <sheetView showGridLines="0" zoomScale="85" zoomScaleNormal="85" workbookViewId="0">
      <pane xSplit="5" ySplit="10" topLeftCell="F26" activePane="bottomRight" state="frozen"/>
      <selection activeCell="C8" sqref="C8:I8"/>
      <selection pane="topRight" activeCell="C8" sqref="C8:I8"/>
      <selection pane="bottomLeft" activeCell="C8" sqref="C8:I8"/>
      <selection pane="bottomRight" activeCell="C36" sqref="C36"/>
    </sheetView>
  </sheetViews>
  <sheetFormatPr baseColWidth="10" defaultRowHeight="15" x14ac:dyDescent="0.25"/>
  <cols>
    <col min="1" max="1" width="6.5703125" style="1" customWidth="1"/>
    <col min="2" max="2" width="3.7109375" style="1" customWidth="1"/>
    <col min="3" max="3" width="116.140625" style="8" customWidth="1"/>
    <col min="4" max="4" width="15.85546875" style="2" customWidth="1"/>
    <col min="5" max="5" width="12.42578125" style="4" customWidth="1"/>
    <col min="6" max="6" width="12.28515625" style="5" customWidth="1"/>
    <col min="7" max="7" width="1.7109375" customWidth="1"/>
    <col min="8" max="8" width="12.140625" style="3" customWidth="1"/>
    <col min="9" max="9" width="1.7109375" customWidth="1"/>
    <col min="10" max="10" width="12.42578125" style="2" customWidth="1"/>
  </cols>
  <sheetData>
    <row r="1" spans="1:10" ht="18.75" x14ac:dyDescent="0.25">
      <c r="A1" s="9" t="s">
        <v>366</v>
      </c>
    </row>
    <row r="2" spans="1:10" x14ac:dyDescent="0.25">
      <c r="A2" s="10" t="s">
        <v>251</v>
      </c>
    </row>
    <row r="3" spans="1:10" ht="27.75" customHeight="1" x14ac:dyDescent="0.25">
      <c r="C3" s="84" t="s">
        <v>352</v>
      </c>
      <c r="D3" s="66" t="s">
        <v>353</v>
      </c>
    </row>
    <row r="4" spans="1:10" x14ac:dyDescent="0.25">
      <c r="C4" s="84"/>
      <c r="D4" s="66" t="s">
        <v>354</v>
      </c>
    </row>
    <row r="5" spans="1:10" ht="15.75" x14ac:dyDescent="0.25">
      <c r="C5" s="70" t="s">
        <v>355</v>
      </c>
      <c r="D5" s="67">
        <f>SUM(J10:J225)</f>
        <v>0</v>
      </c>
      <c r="E5" s="85" t="s">
        <v>361</v>
      </c>
      <c r="F5" s="71"/>
    </row>
    <row r="6" spans="1:10" ht="15.75" x14ac:dyDescent="0.25">
      <c r="C6" s="68" t="s">
        <v>356</v>
      </c>
      <c r="D6" s="67">
        <f>+D5*0.21</f>
        <v>0</v>
      </c>
      <c r="E6" s="86"/>
      <c r="F6" s="72" t="s">
        <v>362</v>
      </c>
    </row>
    <row r="7" spans="1:10" ht="15.75" x14ac:dyDescent="0.25">
      <c r="C7" s="69" t="s">
        <v>357</v>
      </c>
      <c r="D7" s="67">
        <f>+D6+D5</f>
        <v>0</v>
      </c>
      <c r="E7" s="86"/>
      <c r="F7" s="71"/>
    </row>
    <row r="9" spans="1:10" ht="33.75" x14ac:dyDescent="0.25">
      <c r="A9" s="13" t="s">
        <v>1</v>
      </c>
      <c r="B9" s="14" t="s">
        <v>2</v>
      </c>
      <c r="C9" s="15" t="s">
        <v>3</v>
      </c>
      <c r="D9" s="16" t="s">
        <v>359</v>
      </c>
      <c r="E9" s="16" t="s">
        <v>4</v>
      </c>
      <c r="F9" s="16" t="s">
        <v>0</v>
      </c>
      <c r="H9" s="16" t="s">
        <v>358</v>
      </c>
      <c r="J9" s="16" t="s">
        <v>360</v>
      </c>
    </row>
    <row r="10" spans="1:10" ht="15.75" thickBot="1" x14ac:dyDescent="0.3">
      <c r="A10" s="46">
        <v>1</v>
      </c>
      <c r="B10" s="47" t="s">
        <v>5</v>
      </c>
      <c r="C10" s="48" t="s">
        <v>6</v>
      </c>
      <c r="D10" s="49"/>
      <c r="E10" s="49"/>
      <c r="F10" s="49"/>
      <c r="H10" s="49"/>
      <c r="J10" s="50"/>
    </row>
    <row r="11" spans="1:10" s="7" customFormat="1" ht="15.75" thickBot="1" x14ac:dyDescent="0.3">
      <c r="A11" s="17" t="s">
        <v>7</v>
      </c>
      <c r="B11" s="18" t="s">
        <v>8</v>
      </c>
      <c r="C11" s="19" t="s">
        <v>9</v>
      </c>
      <c r="D11" s="20">
        <f>+VLOOKUP(A11,BBDD!A:J,8,0)</f>
        <v>84</v>
      </c>
      <c r="E11" s="21">
        <f>+VLOOKUP(A11,BBDD!A:J,10,0)</f>
        <v>23</v>
      </c>
      <c r="F11" s="51"/>
      <c r="G11"/>
      <c r="H11" s="22">
        <f>D11*$F11</f>
        <v>0</v>
      </c>
      <c r="I11"/>
      <c r="J11" s="22">
        <f>+D11*$F11/4</f>
        <v>0</v>
      </c>
    </row>
    <row r="12" spans="1:10" s="7" customFormat="1" ht="34.5" thickBot="1" x14ac:dyDescent="0.3">
      <c r="A12" s="23"/>
      <c r="B12" s="24"/>
      <c r="C12" s="25" t="s">
        <v>10</v>
      </c>
      <c r="D12" s="26"/>
      <c r="E12" s="26"/>
      <c r="F12" s="26"/>
      <c r="G12"/>
      <c r="H12" s="26"/>
      <c r="I12"/>
      <c r="J12" s="27"/>
    </row>
    <row r="13" spans="1:10" ht="15.75" thickBot="1" x14ac:dyDescent="0.3">
      <c r="A13" s="17" t="s">
        <v>11</v>
      </c>
      <c r="B13" s="18" t="s">
        <v>12</v>
      </c>
      <c r="C13" s="19" t="s">
        <v>13</v>
      </c>
      <c r="D13" s="20">
        <f>+VLOOKUP(A13,BBDD!A:J,8,0)</f>
        <v>31.416666666666668</v>
      </c>
      <c r="E13" s="21">
        <f>+VLOOKUP(A13,BBDD!A:J,10,0)</f>
        <v>36</v>
      </c>
      <c r="F13" s="51"/>
      <c r="H13" s="22">
        <f>D13*$F13</f>
        <v>0</v>
      </c>
      <c r="J13" s="22">
        <f>+D13*$F13/4</f>
        <v>0</v>
      </c>
    </row>
    <row r="14" spans="1:10" ht="118.5" customHeight="1" thickBot="1" x14ac:dyDescent="0.3">
      <c r="A14" s="23"/>
      <c r="B14" s="24"/>
      <c r="C14" s="25" t="s">
        <v>14</v>
      </c>
      <c r="D14" s="28"/>
      <c r="E14" s="29"/>
      <c r="F14" s="30"/>
      <c r="H14" s="26"/>
      <c r="J14" s="27"/>
    </row>
    <row r="15" spans="1:10" ht="15.75" thickBot="1" x14ac:dyDescent="0.3">
      <c r="A15" s="17" t="s">
        <v>15</v>
      </c>
      <c r="B15" s="18" t="s">
        <v>12</v>
      </c>
      <c r="C15" s="19" t="s">
        <v>16</v>
      </c>
      <c r="D15" s="20">
        <f>+VLOOKUP(A15,BBDD!A:J,8,0)</f>
        <v>35.020833333333336</v>
      </c>
      <c r="E15" s="21">
        <f>+VLOOKUP(A15,BBDD!A:J,10,0)</f>
        <v>48</v>
      </c>
      <c r="F15" s="51"/>
      <c r="H15" s="22">
        <f>D15*$F15</f>
        <v>0</v>
      </c>
      <c r="J15" s="22">
        <f>+D15*$F15/4</f>
        <v>0</v>
      </c>
    </row>
    <row r="16" spans="1:10" ht="116.25" customHeight="1" thickBot="1" x14ac:dyDescent="0.3">
      <c r="A16" s="23"/>
      <c r="B16" s="24"/>
      <c r="C16" s="25" t="s">
        <v>17</v>
      </c>
      <c r="D16" s="28"/>
      <c r="E16" s="29"/>
      <c r="F16" s="30"/>
      <c r="H16" s="26"/>
      <c r="J16" s="27"/>
    </row>
    <row r="17" spans="1:10" ht="15.75" thickBot="1" x14ac:dyDescent="0.3">
      <c r="A17" s="17" t="s">
        <v>18</v>
      </c>
      <c r="B17" s="18" t="s">
        <v>12</v>
      </c>
      <c r="C17" s="19" t="s">
        <v>19</v>
      </c>
      <c r="D17" s="20">
        <f>+VLOOKUP(A17,BBDD!A:J,8,0)</f>
        <v>11</v>
      </c>
      <c r="E17" s="21">
        <f>+VLOOKUP(A17,BBDD!A:J,10,0)</f>
        <v>89</v>
      </c>
      <c r="F17" s="51"/>
      <c r="H17" s="22">
        <f>D17*$F17</f>
        <v>0</v>
      </c>
      <c r="J17" s="22">
        <f>+D17*$F17/4</f>
        <v>0</v>
      </c>
    </row>
    <row r="18" spans="1:10" ht="117.75" customHeight="1" thickBot="1" x14ac:dyDescent="0.3">
      <c r="A18" s="23"/>
      <c r="B18" s="31"/>
      <c r="C18" s="32" t="s">
        <v>20</v>
      </c>
      <c r="D18" s="27"/>
      <c r="E18" s="33"/>
      <c r="F18" s="34"/>
      <c r="H18" s="26"/>
      <c r="J18" s="27"/>
    </row>
    <row r="19" spans="1:10" ht="15.75" thickBot="1" x14ac:dyDescent="0.3">
      <c r="A19" s="17" t="s">
        <v>21</v>
      </c>
      <c r="B19" s="18" t="s">
        <v>8</v>
      </c>
      <c r="C19" s="19" t="s">
        <v>22</v>
      </c>
      <c r="D19" s="20">
        <f>+VLOOKUP(A19,BBDD!A:J,8,0)</f>
        <v>11</v>
      </c>
      <c r="E19" s="21">
        <f>+VLOOKUP(A19,BBDD!A:J,10,0)</f>
        <v>26</v>
      </c>
      <c r="F19" s="51"/>
      <c r="H19" s="22">
        <f>D19*$F19</f>
        <v>0</v>
      </c>
      <c r="J19" s="22">
        <f>+D19*$F19/4</f>
        <v>0</v>
      </c>
    </row>
    <row r="20" spans="1:10" ht="23.25" thickBot="1" x14ac:dyDescent="0.3">
      <c r="A20" s="23"/>
      <c r="B20" s="31"/>
      <c r="C20" s="32" t="s">
        <v>23</v>
      </c>
      <c r="D20" s="27"/>
      <c r="E20" s="33"/>
      <c r="F20" s="34"/>
      <c r="H20" s="26"/>
      <c r="J20" s="27"/>
    </row>
    <row r="21" spans="1:10" s="7" customFormat="1" ht="15.75" thickBot="1" x14ac:dyDescent="0.3">
      <c r="A21" s="17" t="s">
        <v>24</v>
      </c>
      <c r="B21" s="18" t="s">
        <v>12</v>
      </c>
      <c r="C21" s="19" t="s">
        <v>25</v>
      </c>
      <c r="D21" s="20">
        <f>+VLOOKUP(A21,BBDD!A:J,8,0)</f>
        <v>9.6904761904761898</v>
      </c>
      <c r="E21" s="21">
        <f>+VLOOKUP(A21,BBDD!A:J,10,0)</f>
        <v>42</v>
      </c>
      <c r="F21" s="51"/>
      <c r="G21"/>
      <c r="H21" s="22">
        <f>D21*$F21</f>
        <v>0</v>
      </c>
      <c r="I21"/>
      <c r="J21" s="22">
        <f>+D21*$F21/4</f>
        <v>0</v>
      </c>
    </row>
    <row r="22" spans="1:10" s="7" customFormat="1" ht="120" customHeight="1" thickBot="1" x14ac:dyDescent="0.3">
      <c r="A22" s="23"/>
      <c r="B22" s="24"/>
      <c r="C22" s="25" t="s">
        <v>291</v>
      </c>
      <c r="D22" s="28"/>
      <c r="E22" s="29"/>
      <c r="F22" s="30"/>
      <c r="G22"/>
      <c r="H22" s="26"/>
      <c r="I22"/>
      <c r="J22" s="27"/>
    </row>
    <row r="23" spans="1:10" s="7" customFormat="1" ht="15.75" thickBot="1" x14ac:dyDescent="0.3">
      <c r="A23" s="17" t="s">
        <v>26</v>
      </c>
      <c r="B23" s="18" t="s">
        <v>12</v>
      </c>
      <c r="C23" s="19" t="s">
        <v>27</v>
      </c>
      <c r="D23" s="20">
        <f>+VLOOKUP(A23,BBDD!A:J,8,0)</f>
        <v>306.75</v>
      </c>
      <c r="E23" s="21">
        <f>+VLOOKUP(A23,BBDD!A:J,10,0)</f>
        <v>8</v>
      </c>
      <c r="F23" s="51"/>
      <c r="G23"/>
      <c r="H23" s="22">
        <f>D23*$F23</f>
        <v>0</v>
      </c>
      <c r="I23"/>
      <c r="J23" s="22">
        <f>+D23*$F23/4</f>
        <v>0</v>
      </c>
    </row>
    <row r="24" spans="1:10" s="7" customFormat="1" ht="101.25" x14ac:dyDescent="0.25">
      <c r="A24" s="23"/>
      <c r="B24" s="24"/>
      <c r="C24" s="25" t="s">
        <v>28</v>
      </c>
      <c r="D24" s="28"/>
      <c r="E24" s="29"/>
      <c r="F24" s="30"/>
      <c r="G24"/>
      <c r="H24" s="35"/>
      <c r="I24"/>
      <c r="J24" s="27"/>
    </row>
    <row r="25" spans="1:10" ht="15.75" thickBot="1" x14ac:dyDescent="0.3">
      <c r="A25" s="46">
        <v>2</v>
      </c>
      <c r="B25" s="47" t="s">
        <v>5</v>
      </c>
      <c r="C25" s="48" t="s">
        <v>29</v>
      </c>
      <c r="D25" s="49"/>
      <c r="E25" s="49"/>
      <c r="F25" s="49"/>
      <c r="H25" s="49"/>
      <c r="J25" s="50"/>
    </row>
    <row r="26" spans="1:10" s="36" customFormat="1" ht="15.75" thickBot="1" x14ac:dyDescent="0.3">
      <c r="A26" s="17" t="s">
        <v>30</v>
      </c>
      <c r="B26" s="18" t="s">
        <v>12</v>
      </c>
      <c r="C26" s="19" t="s">
        <v>31</v>
      </c>
      <c r="D26" s="20">
        <f>+VLOOKUP(A26,BBDD!A:J,8,0)</f>
        <v>23</v>
      </c>
      <c r="E26" s="21">
        <f>+VLOOKUP(A26,BBDD!A:J,10,0)</f>
        <v>80</v>
      </c>
      <c r="F26" s="51"/>
      <c r="G26"/>
      <c r="H26" s="22">
        <f>D26*$F26</f>
        <v>0</v>
      </c>
      <c r="I26"/>
      <c r="J26" s="22">
        <f>+D26*$F26/4</f>
        <v>0</v>
      </c>
    </row>
    <row r="27" spans="1:10" ht="102" thickBot="1" x14ac:dyDescent="0.3">
      <c r="A27" s="37"/>
      <c r="B27" s="31"/>
      <c r="C27" s="38" t="s">
        <v>292</v>
      </c>
      <c r="D27" s="27"/>
      <c r="E27" s="33"/>
      <c r="F27" s="34"/>
      <c r="H27" s="26"/>
      <c r="J27" s="27"/>
    </row>
    <row r="28" spans="1:10" s="36" customFormat="1" ht="15.75" thickBot="1" x14ac:dyDescent="0.3">
      <c r="A28" s="17" t="s">
        <v>32</v>
      </c>
      <c r="B28" s="18" t="s">
        <v>33</v>
      </c>
      <c r="C28" s="19" t="s">
        <v>34</v>
      </c>
      <c r="D28" s="20">
        <f>+VLOOKUP(A28,BBDD!A:J,8,0)</f>
        <v>62</v>
      </c>
      <c r="E28" s="21">
        <f>+VLOOKUP(A28,BBDD!A:J,10,0)</f>
        <v>9</v>
      </c>
      <c r="F28" s="51"/>
      <c r="G28"/>
      <c r="H28" s="22">
        <f>D28*$F28</f>
        <v>0</v>
      </c>
      <c r="I28"/>
      <c r="J28" s="22">
        <f>+D28*$F28/4</f>
        <v>0</v>
      </c>
    </row>
    <row r="29" spans="1:10" ht="68.25" thickBot="1" x14ac:dyDescent="0.3">
      <c r="A29" s="37"/>
      <c r="B29" s="31"/>
      <c r="C29" s="32" t="s">
        <v>293</v>
      </c>
      <c r="D29" s="27"/>
      <c r="E29" s="33"/>
      <c r="F29" s="34"/>
      <c r="H29" s="26"/>
      <c r="J29" s="27"/>
    </row>
    <row r="30" spans="1:10" s="7" customFormat="1" ht="15.75" thickBot="1" x14ac:dyDescent="0.3">
      <c r="A30" s="17" t="s">
        <v>35</v>
      </c>
      <c r="B30" s="18" t="s">
        <v>12</v>
      </c>
      <c r="C30" s="19" t="s">
        <v>267</v>
      </c>
      <c r="D30" s="20">
        <f>+VLOOKUP(A30,BBDD!A:J,8,0)</f>
        <v>77</v>
      </c>
      <c r="E30" s="21">
        <f>+VLOOKUP(A30,BBDD!A:J,10,0)</f>
        <v>35</v>
      </c>
      <c r="F30" s="51"/>
      <c r="G30"/>
      <c r="H30" s="22">
        <f>D30*$F30</f>
        <v>0</v>
      </c>
      <c r="I30"/>
      <c r="J30" s="22">
        <f>+D30*$F30/4</f>
        <v>0</v>
      </c>
    </row>
    <row r="31" spans="1:10" s="7" customFormat="1" ht="45.75" thickBot="1" x14ac:dyDescent="0.3">
      <c r="A31" s="37"/>
      <c r="B31" s="24"/>
      <c r="C31" s="25" t="s">
        <v>294</v>
      </c>
      <c r="D31" s="28"/>
      <c r="E31" s="29"/>
      <c r="F31" s="30"/>
      <c r="G31"/>
      <c r="H31" s="26"/>
      <c r="I31"/>
      <c r="J31" s="27"/>
    </row>
    <row r="32" spans="1:10" s="7" customFormat="1" ht="15.75" thickBot="1" x14ac:dyDescent="0.3">
      <c r="A32" s="17" t="s">
        <v>36</v>
      </c>
      <c r="B32" s="18" t="s">
        <v>33</v>
      </c>
      <c r="C32" s="19" t="s">
        <v>37</v>
      </c>
      <c r="D32" s="20">
        <f>+VLOOKUP(A32,BBDD!A:J,8,0)</f>
        <v>41</v>
      </c>
      <c r="E32" s="21">
        <f>+VLOOKUP(A32,BBDD!A:J,10,0)</f>
        <v>9</v>
      </c>
      <c r="F32" s="51"/>
      <c r="G32"/>
      <c r="H32" s="22">
        <f>D32*$F32</f>
        <v>0</v>
      </c>
      <c r="I32"/>
      <c r="J32" s="22">
        <f>+D32*$F32/4</f>
        <v>0</v>
      </c>
    </row>
    <row r="33" spans="1:10" s="7" customFormat="1" ht="68.25" thickBot="1" x14ac:dyDescent="0.3">
      <c r="A33" s="37"/>
      <c r="B33" s="24"/>
      <c r="C33" s="25" t="s">
        <v>268</v>
      </c>
      <c r="D33" s="28"/>
      <c r="E33" s="29"/>
      <c r="F33" s="30"/>
      <c r="G33"/>
      <c r="H33" s="26"/>
      <c r="I33"/>
      <c r="J33" s="27"/>
    </row>
    <row r="34" spans="1:10" s="7" customFormat="1" ht="15.75" thickBot="1" x14ac:dyDescent="0.3">
      <c r="A34" s="17" t="s">
        <v>38</v>
      </c>
      <c r="B34" s="18" t="s">
        <v>12</v>
      </c>
      <c r="C34" s="19" t="s">
        <v>39</v>
      </c>
      <c r="D34" s="20">
        <f>+VLOOKUP(A34,BBDD!A:J,8,0)</f>
        <v>10</v>
      </c>
      <c r="E34" s="21">
        <f>+VLOOKUP(A34,BBDD!A:J,10,0)</f>
        <v>280</v>
      </c>
      <c r="F34" s="51"/>
      <c r="G34"/>
      <c r="H34" s="22">
        <f>D34*$F34</f>
        <v>0</v>
      </c>
      <c r="I34"/>
      <c r="J34" s="22">
        <f>+D34*$F34/4</f>
        <v>0</v>
      </c>
    </row>
    <row r="35" spans="1:10" s="7" customFormat="1" ht="34.5" thickBot="1" x14ac:dyDescent="0.3">
      <c r="A35" s="37"/>
      <c r="B35" s="24"/>
      <c r="C35" s="25" t="s">
        <v>295</v>
      </c>
      <c r="D35" s="28"/>
      <c r="E35" s="29"/>
      <c r="F35" s="30"/>
      <c r="G35"/>
      <c r="H35" s="26"/>
      <c r="I35"/>
      <c r="J35" s="27"/>
    </row>
    <row r="36" spans="1:10" s="6" customFormat="1" ht="15.75" thickBot="1" x14ac:dyDescent="0.3">
      <c r="A36" s="17" t="s">
        <v>40</v>
      </c>
      <c r="B36" s="18" t="s">
        <v>12</v>
      </c>
      <c r="C36" s="19" t="s">
        <v>41</v>
      </c>
      <c r="D36" s="20">
        <f>+VLOOKUP(A36,BBDD!A:J,8,0)</f>
        <v>16</v>
      </c>
      <c r="E36" s="21">
        <f>+VLOOKUP(A36,BBDD!A:J,10,0)</f>
        <v>29</v>
      </c>
      <c r="F36" s="51"/>
      <c r="G36"/>
      <c r="H36" s="22">
        <f>D36*$F36</f>
        <v>0</v>
      </c>
      <c r="I36"/>
      <c r="J36" s="22">
        <f>+D36*$F36/4</f>
        <v>0</v>
      </c>
    </row>
    <row r="37" spans="1:10" s="7" customFormat="1" ht="22.5" x14ac:dyDescent="0.25">
      <c r="A37" s="37"/>
      <c r="B37" s="24"/>
      <c r="C37" s="25" t="s">
        <v>269</v>
      </c>
      <c r="D37" s="26"/>
      <c r="E37" s="26"/>
      <c r="F37" s="26"/>
      <c r="G37"/>
      <c r="H37" s="26"/>
      <c r="I37"/>
      <c r="J37" s="27"/>
    </row>
    <row r="38" spans="1:10" ht="15.75" thickBot="1" x14ac:dyDescent="0.3">
      <c r="A38" s="46">
        <v>3</v>
      </c>
      <c r="B38" s="47" t="s">
        <v>5</v>
      </c>
      <c r="C38" s="48" t="s">
        <v>42</v>
      </c>
      <c r="D38" s="49"/>
      <c r="E38" s="49"/>
      <c r="F38" s="49"/>
      <c r="H38" s="49"/>
      <c r="J38" s="50"/>
    </row>
    <row r="39" spans="1:10" s="7" customFormat="1" ht="15.75" thickBot="1" x14ac:dyDescent="0.3">
      <c r="A39" s="17" t="s">
        <v>43</v>
      </c>
      <c r="B39" s="18" t="s">
        <v>12</v>
      </c>
      <c r="C39" s="19" t="s">
        <v>44</v>
      </c>
      <c r="D39" s="20">
        <f>+VLOOKUP(A39,BBDD!A:J,8,0)</f>
        <v>17.71875</v>
      </c>
      <c r="E39" s="21">
        <f>+VLOOKUP(A39,BBDD!A:J,10,0)</f>
        <v>32</v>
      </c>
      <c r="F39" s="51"/>
      <c r="G39"/>
      <c r="H39" s="22">
        <f>D39*$F39</f>
        <v>0</v>
      </c>
      <c r="I39"/>
      <c r="J39" s="22">
        <f>+D39*$F39/4</f>
        <v>0</v>
      </c>
    </row>
    <row r="40" spans="1:10" s="7" customFormat="1" ht="124.5" thickBot="1" x14ac:dyDescent="0.3">
      <c r="A40" s="37"/>
      <c r="B40" s="24"/>
      <c r="C40" s="25" t="s">
        <v>45</v>
      </c>
      <c r="D40" s="28"/>
      <c r="E40" s="29"/>
      <c r="F40" s="30"/>
      <c r="G40"/>
      <c r="H40" s="26"/>
      <c r="I40"/>
      <c r="J40" s="27"/>
    </row>
    <row r="41" spans="1:10" s="6" customFormat="1" ht="15.75" thickBot="1" x14ac:dyDescent="0.3">
      <c r="A41" s="17" t="s">
        <v>46</v>
      </c>
      <c r="B41" s="18" t="s">
        <v>12</v>
      </c>
      <c r="C41" s="19" t="s">
        <v>47</v>
      </c>
      <c r="D41" s="20">
        <f>+VLOOKUP(A41,BBDD!A:J,8,0)</f>
        <v>48.125</v>
      </c>
      <c r="E41" s="21">
        <f>+VLOOKUP(A41,BBDD!A:J,10,0)</f>
        <v>40</v>
      </c>
      <c r="F41" s="51"/>
      <c r="G41"/>
      <c r="H41" s="22">
        <f>D41*$F41</f>
        <v>0</v>
      </c>
      <c r="I41"/>
      <c r="J41" s="22">
        <f>+D41*$F41/4</f>
        <v>0</v>
      </c>
    </row>
    <row r="42" spans="1:10" s="6" customFormat="1" ht="124.5" thickBot="1" x14ac:dyDescent="0.3">
      <c r="A42" s="37"/>
      <c r="B42" s="31"/>
      <c r="C42" s="38" t="s">
        <v>48</v>
      </c>
      <c r="D42" s="27"/>
      <c r="E42" s="33"/>
      <c r="F42" s="34"/>
      <c r="G42"/>
      <c r="H42" s="35"/>
      <c r="I42"/>
      <c r="J42" s="27"/>
    </row>
    <row r="43" spans="1:10" s="7" customFormat="1" ht="15.75" thickBot="1" x14ac:dyDescent="0.3">
      <c r="A43" s="17" t="s">
        <v>49</v>
      </c>
      <c r="B43" s="18" t="s">
        <v>12</v>
      </c>
      <c r="C43" s="19" t="s">
        <v>50</v>
      </c>
      <c r="D43" s="20">
        <f>+VLOOKUP(A43,BBDD!A:J,8,0)</f>
        <v>29.466666666666665</v>
      </c>
      <c r="E43" s="21">
        <f>+VLOOKUP(A43,BBDD!A:J,10,0)</f>
        <v>30</v>
      </c>
      <c r="F43" s="51"/>
      <c r="G43"/>
      <c r="H43" s="22">
        <f>D43*$F43</f>
        <v>0</v>
      </c>
      <c r="I43"/>
      <c r="J43" s="22">
        <f>+D43*$F43/4</f>
        <v>0</v>
      </c>
    </row>
    <row r="44" spans="1:10" s="7" customFormat="1" ht="124.5" thickBot="1" x14ac:dyDescent="0.3">
      <c r="A44" s="37"/>
      <c r="B44" s="24"/>
      <c r="C44" s="25" t="s">
        <v>51</v>
      </c>
      <c r="D44" s="28"/>
      <c r="E44" s="29"/>
      <c r="F44" s="30"/>
      <c r="G44"/>
      <c r="H44" s="35"/>
      <c r="I44"/>
      <c r="J44" s="27"/>
    </row>
    <row r="45" spans="1:10" s="7" customFormat="1" ht="15.75" thickBot="1" x14ac:dyDescent="0.3">
      <c r="A45" s="17" t="s">
        <v>52</v>
      </c>
      <c r="B45" s="18" t="s">
        <v>12</v>
      </c>
      <c r="C45" s="19" t="s">
        <v>53</v>
      </c>
      <c r="D45" s="20">
        <f>+VLOOKUP(A45,BBDD!A:J,8,0)</f>
        <v>38.133333333333333</v>
      </c>
      <c r="E45" s="21">
        <f>+VLOOKUP(A45,BBDD!A:J,10,0)</f>
        <v>30</v>
      </c>
      <c r="F45" s="51"/>
      <c r="G45"/>
      <c r="H45" s="22">
        <f>D45*F45</f>
        <v>0</v>
      </c>
      <c r="I45"/>
      <c r="J45" s="22">
        <f>+D45*$F45/4</f>
        <v>0</v>
      </c>
    </row>
    <row r="46" spans="1:10" s="7" customFormat="1" ht="90.75" thickBot="1" x14ac:dyDescent="0.3">
      <c r="A46" s="37"/>
      <c r="B46" s="24"/>
      <c r="C46" s="25" t="s">
        <v>54</v>
      </c>
      <c r="D46" s="28"/>
      <c r="E46" s="29"/>
      <c r="F46" s="30"/>
      <c r="G46"/>
      <c r="H46" s="35"/>
      <c r="I46"/>
      <c r="J46" s="27"/>
    </row>
    <row r="47" spans="1:10" s="7" customFormat="1" ht="15.75" thickBot="1" x14ac:dyDescent="0.3">
      <c r="A47" s="17" t="s">
        <v>55</v>
      </c>
      <c r="B47" s="18" t="s">
        <v>8</v>
      </c>
      <c r="C47" s="19" t="s">
        <v>56</v>
      </c>
      <c r="D47" s="20">
        <f>+VLOOKUP(A47,BBDD!A:J,8,0)</f>
        <v>16</v>
      </c>
      <c r="E47" s="21">
        <f>+VLOOKUP(A47,BBDD!A:J,10,0)</f>
        <v>95</v>
      </c>
      <c r="F47" s="51"/>
      <c r="G47"/>
      <c r="H47" s="22">
        <f>D47*F47</f>
        <v>0</v>
      </c>
      <c r="I47"/>
      <c r="J47" s="22">
        <f>+D47*$F47/4</f>
        <v>0</v>
      </c>
    </row>
    <row r="48" spans="1:10" s="7" customFormat="1" ht="33.75" x14ac:dyDescent="0.25">
      <c r="A48" s="37"/>
      <c r="B48" s="24"/>
      <c r="C48" s="25" t="s">
        <v>57</v>
      </c>
      <c r="D48" s="28"/>
      <c r="E48" s="29"/>
      <c r="F48" s="30"/>
      <c r="G48"/>
      <c r="H48" s="35"/>
      <c r="I48"/>
      <c r="J48" s="27"/>
    </row>
    <row r="49" spans="1:10" ht="15.75" thickBot="1" x14ac:dyDescent="0.3">
      <c r="A49" s="46">
        <v>4</v>
      </c>
      <c r="B49" s="47" t="s">
        <v>5</v>
      </c>
      <c r="C49" s="48" t="s">
        <v>279</v>
      </c>
      <c r="D49" s="49"/>
      <c r="E49" s="49"/>
      <c r="F49" s="49"/>
      <c r="H49" s="49"/>
      <c r="J49" s="50"/>
    </row>
    <row r="50" spans="1:10" s="7" customFormat="1" ht="15.75" thickBot="1" x14ac:dyDescent="0.3">
      <c r="A50" s="17" t="s">
        <v>58</v>
      </c>
      <c r="B50" s="18" t="s">
        <v>12</v>
      </c>
      <c r="C50" s="19" t="s">
        <v>59</v>
      </c>
      <c r="D50" s="20">
        <f>+VLOOKUP(A50,BBDD!A:J,8,0)</f>
        <v>5</v>
      </c>
      <c r="E50" s="21">
        <f>+VLOOKUP(A50,BBDD!A:J,10,0)</f>
        <v>390</v>
      </c>
      <c r="F50" s="51"/>
      <c r="G50"/>
      <c r="H50" s="22">
        <f>D50*$F50</f>
        <v>0</v>
      </c>
      <c r="I50"/>
      <c r="J50" s="22">
        <f>+D50*$F50/4</f>
        <v>0</v>
      </c>
    </row>
    <row r="51" spans="1:10" s="7" customFormat="1" ht="57" thickBot="1" x14ac:dyDescent="0.3">
      <c r="A51" s="37"/>
      <c r="B51" s="24"/>
      <c r="C51" s="25" t="s">
        <v>296</v>
      </c>
      <c r="D51" s="28"/>
      <c r="E51" s="29"/>
      <c r="F51" s="30"/>
      <c r="G51"/>
      <c r="H51" s="35"/>
      <c r="I51"/>
      <c r="J51" s="27"/>
    </row>
    <row r="52" spans="1:10" s="7" customFormat="1" ht="15.75" thickBot="1" x14ac:dyDescent="0.3">
      <c r="A52" s="17" t="s">
        <v>60</v>
      </c>
      <c r="B52" s="18" t="s">
        <v>12</v>
      </c>
      <c r="C52" s="19" t="s">
        <v>270</v>
      </c>
      <c r="D52" s="20">
        <f>+VLOOKUP(A52,BBDD!A:J,8,0)</f>
        <v>29</v>
      </c>
      <c r="E52" s="21">
        <f>+VLOOKUP(A52,BBDD!A:J,10,0)</f>
        <v>103</v>
      </c>
      <c r="F52" s="51"/>
      <c r="G52"/>
      <c r="H52" s="22">
        <f>D52*F52</f>
        <v>0</v>
      </c>
      <c r="I52"/>
      <c r="J52" s="22">
        <f>+D52*$F52/4</f>
        <v>0</v>
      </c>
    </row>
    <row r="53" spans="1:10" s="7" customFormat="1" ht="57" thickBot="1" x14ac:dyDescent="0.3">
      <c r="A53" s="37"/>
      <c r="B53" s="24"/>
      <c r="C53" s="25" t="s">
        <v>297</v>
      </c>
      <c r="D53" s="28"/>
      <c r="E53" s="29"/>
      <c r="F53" s="30"/>
      <c r="G53"/>
      <c r="H53" s="35"/>
      <c r="I53"/>
      <c r="J53" s="28"/>
    </row>
    <row r="54" spans="1:10" s="7" customFormat="1" ht="15.75" thickBot="1" x14ac:dyDescent="0.3">
      <c r="A54" s="17" t="s">
        <v>61</v>
      </c>
      <c r="B54" s="18" t="s">
        <v>62</v>
      </c>
      <c r="C54" s="19" t="s">
        <v>63</v>
      </c>
      <c r="D54" s="20">
        <f>+VLOOKUP(A54,BBDD!A:J,8,0)</f>
        <v>8</v>
      </c>
      <c r="E54" s="21">
        <f>+VLOOKUP(A54,BBDD!A:J,10,0)</f>
        <v>216</v>
      </c>
      <c r="F54" s="51"/>
      <c r="G54"/>
      <c r="H54" s="22">
        <f>D54*F54</f>
        <v>0</v>
      </c>
      <c r="I54"/>
      <c r="J54" s="22">
        <f>+D54*$F54/4</f>
        <v>0</v>
      </c>
    </row>
    <row r="55" spans="1:10" s="7" customFormat="1" ht="68.25" thickBot="1" x14ac:dyDescent="0.3">
      <c r="A55" s="37"/>
      <c r="B55" s="24"/>
      <c r="C55" s="25" t="s">
        <v>298</v>
      </c>
      <c r="D55" s="26"/>
      <c r="E55" s="26"/>
      <c r="F55" s="26"/>
      <c r="G55"/>
      <c r="H55" s="26"/>
      <c r="I55"/>
      <c r="J55" s="27"/>
    </row>
    <row r="56" spans="1:10" s="7" customFormat="1" ht="15.75" thickBot="1" x14ac:dyDescent="0.3">
      <c r="A56" s="17" t="s">
        <v>64</v>
      </c>
      <c r="B56" s="18" t="s">
        <v>8</v>
      </c>
      <c r="C56" s="19" t="s">
        <v>65</v>
      </c>
      <c r="D56" s="20">
        <f>+VLOOKUP(A56,BBDD!A:J,8,0)</f>
        <v>6</v>
      </c>
      <c r="E56" s="21">
        <f>+VLOOKUP(A56,BBDD!A:J,10,0)</f>
        <v>212</v>
      </c>
      <c r="F56" s="51"/>
      <c r="G56"/>
      <c r="H56" s="22">
        <f>D56*F56</f>
        <v>0</v>
      </c>
      <c r="I56"/>
      <c r="J56" s="22">
        <f>+D56*$F56/4</f>
        <v>0</v>
      </c>
    </row>
    <row r="57" spans="1:10" s="7" customFormat="1" ht="68.25" thickBot="1" x14ac:dyDescent="0.3">
      <c r="A57" s="37"/>
      <c r="B57" s="24"/>
      <c r="C57" s="25" t="s">
        <v>66</v>
      </c>
      <c r="D57" s="28"/>
      <c r="E57" s="29"/>
      <c r="F57" s="30"/>
      <c r="G57"/>
      <c r="H57" s="35"/>
      <c r="I57"/>
      <c r="J57" s="28"/>
    </row>
    <row r="58" spans="1:10" s="7" customFormat="1" ht="15.75" thickBot="1" x14ac:dyDescent="0.3">
      <c r="A58" s="17" t="s">
        <v>67</v>
      </c>
      <c r="B58" s="18" t="s">
        <v>8</v>
      </c>
      <c r="C58" s="19" t="s">
        <v>68</v>
      </c>
      <c r="D58" s="20">
        <f>+VLOOKUP(A58,BBDD!A:J,8,0)</f>
        <v>8</v>
      </c>
      <c r="E58" s="21">
        <f>+VLOOKUP(A58,BBDD!A:J,10,0)</f>
        <v>141</v>
      </c>
      <c r="F58" s="51"/>
      <c r="G58"/>
      <c r="H58" s="22">
        <f>D58*F58</f>
        <v>0</v>
      </c>
      <c r="I58"/>
      <c r="J58" s="22">
        <f>+D58*$F58/4</f>
        <v>0</v>
      </c>
    </row>
    <row r="59" spans="1:10" s="7" customFormat="1" ht="57" thickBot="1" x14ac:dyDescent="0.3">
      <c r="A59" s="37"/>
      <c r="B59" s="24"/>
      <c r="C59" s="25" t="s">
        <v>69</v>
      </c>
      <c r="D59" s="28"/>
      <c r="E59" s="29"/>
      <c r="F59" s="30"/>
      <c r="G59"/>
      <c r="H59" s="35"/>
      <c r="I59"/>
      <c r="J59" s="28"/>
    </row>
    <row r="60" spans="1:10" s="7" customFormat="1" ht="15.75" thickBot="1" x14ac:dyDescent="0.3">
      <c r="A60" s="17" t="s">
        <v>70</v>
      </c>
      <c r="B60" s="18" t="s">
        <v>8</v>
      </c>
      <c r="C60" s="19" t="s">
        <v>71</v>
      </c>
      <c r="D60" s="20">
        <f>+VLOOKUP(A60,BBDD!A:J,8,0)</f>
        <v>5</v>
      </c>
      <c r="E60" s="21">
        <f>+VLOOKUP(A60,BBDD!A:J,10,0)</f>
        <v>121</v>
      </c>
      <c r="F60" s="51"/>
      <c r="G60"/>
      <c r="H60" s="22">
        <f>D60*F60</f>
        <v>0</v>
      </c>
      <c r="I60"/>
      <c r="J60" s="22">
        <f>+D60*$F60/4</f>
        <v>0</v>
      </c>
    </row>
    <row r="61" spans="1:10" s="7" customFormat="1" ht="79.5" thickBot="1" x14ac:dyDescent="0.3">
      <c r="A61" s="37"/>
      <c r="B61" s="24"/>
      <c r="C61" s="25" t="s">
        <v>299</v>
      </c>
      <c r="D61" s="26"/>
      <c r="E61" s="26"/>
      <c r="F61" s="26"/>
      <c r="G61"/>
      <c r="H61" s="26"/>
      <c r="I61"/>
      <c r="J61" s="27"/>
    </row>
    <row r="62" spans="1:10" s="7" customFormat="1" ht="15.75" thickBot="1" x14ac:dyDescent="0.3">
      <c r="A62" s="17" t="s">
        <v>276</v>
      </c>
      <c r="B62" s="18" t="s">
        <v>33</v>
      </c>
      <c r="C62" s="19" t="s">
        <v>277</v>
      </c>
      <c r="D62" s="20">
        <f>+VLOOKUP(A62,BBDD!A:J,8,0)</f>
        <v>21</v>
      </c>
      <c r="E62" s="21">
        <f>+VLOOKUP(A62,BBDD!A:J,10,0)</f>
        <v>15</v>
      </c>
      <c r="F62" s="51"/>
      <c r="G62"/>
      <c r="H62" s="22">
        <f>D62*F62</f>
        <v>0</v>
      </c>
      <c r="I62"/>
      <c r="J62" s="22">
        <f>+D62*$F62/4</f>
        <v>0</v>
      </c>
    </row>
    <row r="63" spans="1:10" s="7" customFormat="1" ht="79.5" thickBot="1" x14ac:dyDescent="0.3">
      <c r="A63" s="37"/>
      <c r="B63" s="24"/>
      <c r="C63" s="25" t="s">
        <v>278</v>
      </c>
      <c r="D63" s="26"/>
      <c r="E63" s="26"/>
      <c r="F63" s="26"/>
      <c r="G63"/>
      <c r="H63" s="26"/>
      <c r="I63"/>
      <c r="J63" s="27"/>
    </row>
    <row r="64" spans="1:10" s="7" customFormat="1" ht="15.75" thickBot="1" x14ac:dyDescent="0.3">
      <c r="A64" s="17" t="s">
        <v>280</v>
      </c>
      <c r="B64" s="18" t="s">
        <v>8</v>
      </c>
      <c r="C64" s="19" t="s">
        <v>283</v>
      </c>
      <c r="D64" s="20">
        <f>+VLOOKUP(A64,BBDD!A:J,8,0)</f>
        <v>2</v>
      </c>
      <c r="E64" s="21">
        <f>+VLOOKUP(A64,BBDD!A:J,10,0)</f>
        <v>99</v>
      </c>
      <c r="F64" s="51"/>
      <c r="G64"/>
      <c r="H64" s="22">
        <f>D64*F64</f>
        <v>0</v>
      </c>
      <c r="I64"/>
      <c r="J64" s="22">
        <f>+D64*$F64/4</f>
        <v>0</v>
      </c>
    </row>
    <row r="65" spans="1:10" s="7" customFormat="1" ht="34.5" thickBot="1" x14ac:dyDescent="0.3">
      <c r="A65" s="37"/>
      <c r="B65" s="24"/>
      <c r="C65" s="25" t="s">
        <v>300</v>
      </c>
      <c r="D65" s="26"/>
      <c r="E65" s="26"/>
      <c r="F65" s="26"/>
      <c r="G65"/>
      <c r="H65" s="26"/>
      <c r="I65"/>
      <c r="J65" s="27"/>
    </row>
    <row r="66" spans="1:10" s="7" customFormat="1" ht="15.75" thickBot="1" x14ac:dyDescent="0.3">
      <c r="A66" s="17" t="s">
        <v>281</v>
      </c>
      <c r="B66" s="18" t="s">
        <v>8</v>
      </c>
      <c r="C66" s="19" t="s">
        <v>284</v>
      </c>
      <c r="D66" s="20">
        <f>+VLOOKUP(A66,BBDD!A:J,8,0)</f>
        <v>3</v>
      </c>
      <c r="E66" s="21">
        <f>+VLOOKUP(A66,BBDD!A:J,10,0)</f>
        <v>90</v>
      </c>
      <c r="F66" s="51"/>
      <c r="G66"/>
      <c r="H66" s="22">
        <f>D66*F66</f>
        <v>0</v>
      </c>
      <c r="I66"/>
      <c r="J66" s="22">
        <f>+D66*$F66/4</f>
        <v>0</v>
      </c>
    </row>
    <row r="67" spans="1:10" s="7" customFormat="1" ht="45.75" thickBot="1" x14ac:dyDescent="0.3">
      <c r="A67" s="37"/>
      <c r="B67" s="24"/>
      <c r="C67" s="25" t="s">
        <v>301</v>
      </c>
      <c r="D67" s="26"/>
      <c r="E67" s="26"/>
      <c r="F67" s="26"/>
      <c r="G67"/>
      <c r="H67" s="26"/>
      <c r="I67"/>
      <c r="J67" s="27"/>
    </row>
    <row r="68" spans="1:10" s="7" customFormat="1" ht="15.75" thickBot="1" x14ac:dyDescent="0.3">
      <c r="A68" s="17" t="s">
        <v>282</v>
      </c>
      <c r="B68" s="18"/>
      <c r="C68" s="19" t="s">
        <v>285</v>
      </c>
      <c r="D68" s="20">
        <f>+VLOOKUP(A68,BBDD!A:J,8,0)</f>
        <v>1</v>
      </c>
      <c r="E68" s="21">
        <f>+VLOOKUP(A68,BBDD!A:J,10,0)</f>
        <v>400</v>
      </c>
      <c r="F68" s="51"/>
      <c r="G68"/>
      <c r="H68" s="22">
        <f>D68*F68</f>
        <v>0</v>
      </c>
      <c r="I68"/>
      <c r="J68" s="22">
        <f>+D68*$F68/4</f>
        <v>0</v>
      </c>
    </row>
    <row r="69" spans="1:10" s="7" customFormat="1" ht="33.75" x14ac:dyDescent="0.25">
      <c r="A69" s="37"/>
      <c r="B69" s="24"/>
      <c r="C69" s="25" t="s">
        <v>302</v>
      </c>
      <c r="D69" s="26"/>
      <c r="E69" s="26"/>
      <c r="F69" s="26"/>
      <c r="G69"/>
      <c r="H69" s="26"/>
      <c r="I69"/>
      <c r="J69" s="27"/>
    </row>
    <row r="70" spans="1:10" ht="15.75" thickBot="1" x14ac:dyDescent="0.3">
      <c r="A70" s="46">
        <v>5</v>
      </c>
      <c r="B70" s="47" t="s">
        <v>5</v>
      </c>
      <c r="C70" s="48" t="s">
        <v>72</v>
      </c>
      <c r="D70" s="49"/>
      <c r="E70" s="49"/>
      <c r="F70" s="49"/>
      <c r="H70" s="49"/>
      <c r="J70" s="50"/>
    </row>
    <row r="71" spans="1:10" s="7" customFormat="1" ht="15.75" thickBot="1" x14ac:dyDescent="0.3">
      <c r="A71" s="17" t="s">
        <v>73</v>
      </c>
      <c r="B71" s="18" t="s">
        <v>8</v>
      </c>
      <c r="C71" s="19" t="s">
        <v>274</v>
      </c>
      <c r="D71" s="20">
        <f>+VLOOKUP(A71,BBDD!A:J,8,0)</f>
        <v>2</v>
      </c>
      <c r="E71" s="21">
        <f>+VLOOKUP(A71,BBDD!A:J,10,0)</f>
        <v>4800</v>
      </c>
      <c r="F71" s="51"/>
      <c r="G71"/>
      <c r="H71" s="22">
        <f>D71*F71</f>
        <v>0</v>
      </c>
      <c r="I71"/>
      <c r="J71" s="22">
        <f>+D71*$F71/4</f>
        <v>0</v>
      </c>
    </row>
    <row r="72" spans="1:10" s="7" customFormat="1" ht="90.75" thickBot="1" x14ac:dyDescent="0.3">
      <c r="A72" s="37"/>
      <c r="B72" s="24"/>
      <c r="C72" s="25" t="s">
        <v>303</v>
      </c>
      <c r="D72" s="28"/>
      <c r="E72" s="29"/>
      <c r="F72" s="30"/>
      <c r="G72"/>
      <c r="H72" s="35"/>
      <c r="I72"/>
      <c r="J72" s="27"/>
    </row>
    <row r="73" spans="1:10" s="7" customFormat="1" ht="15.75" thickBot="1" x14ac:dyDescent="0.3">
      <c r="A73" s="17" t="s">
        <v>74</v>
      </c>
      <c r="B73" s="18" t="s">
        <v>8</v>
      </c>
      <c r="C73" s="19" t="s">
        <v>271</v>
      </c>
      <c r="D73" s="20">
        <f>+VLOOKUP(A73,BBDD!A:J,8,0)</f>
        <v>3</v>
      </c>
      <c r="E73" s="21">
        <f>+VLOOKUP(A73,BBDD!A:J,10,0)</f>
        <v>5200</v>
      </c>
      <c r="F73" s="51"/>
      <c r="G73"/>
      <c r="H73" s="22">
        <f>D73*F73</f>
        <v>0</v>
      </c>
      <c r="I73"/>
      <c r="J73" s="22">
        <f>+D73*$F73/4</f>
        <v>0</v>
      </c>
    </row>
    <row r="74" spans="1:10" s="7" customFormat="1" ht="68.25" thickBot="1" x14ac:dyDescent="0.3">
      <c r="A74" s="37"/>
      <c r="B74" s="24"/>
      <c r="C74" s="25" t="s">
        <v>273</v>
      </c>
      <c r="D74" s="28"/>
      <c r="E74" s="29"/>
      <c r="F74" s="30"/>
      <c r="G74"/>
      <c r="H74" s="35"/>
      <c r="I74"/>
      <c r="J74" s="27"/>
    </row>
    <row r="75" spans="1:10" s="7" customFormat="1" ht="15.75" thickBot="1" x14ac:dyDescent="0.3">
      <c r="A75" s="17" t="s">
        <v>76</v>
      </c>
      <c r="B75" s="18" t="s">
        <v>12</v>
      </c>
      <c r="C75" s="19" t="s">
        <v>75</v>
      </c>
      <c r="D75" s="20">
        <f>+VLOOKUP(A75,BBDD!A:J,8,0)</f>
        <v>21</v>
      </c>
      <c r="E75" s="21">
        <f>+VLOOKUP(A75,BBDD!A:J,10,0)</f>
        <v>70</v>
      </c>
      <c r="F75" s="51"/>
      <c r="G75"/>
      <c r="H75" s="22">
        <f>D75*F75</f>
        <v>0</v>
      </c>
      <c r="I75"/>
      <c r="J75" s="22">
        <f>+D75*$F75/4</f>
        <v>0</v>
      </c>
    </row>
    <row r="76" spans="1:10" s="7" customFormat="1" ht="57" thickBot="1" x14ac:dyDescent="0.3">
      <c r="A76" s="37"/>
      <c r="B76" s="39"/>
      <c r="C76" s="25" t="s">
        <v>304</v>
      </c>
      <c r="D76" s="28"/>
      <c r="E76" s="29"/>
      <c r="F76" s="30"/>
      <c r="G76"/>
      <c r="H76" s="35"/>
      <c r="I76"/>
      <c r="J76" s="28"/>
    </row>
    <row r="77" spans="1:10" s="7" customFormat="1" ht="15.75" thickBot="1" x14ac:dyDescent="0.3">
      <c r="A77" s="17" t="s">
        <v>79</v>
      </c>
      <c r="B77" s="18" t="s">
        <v>8</v>
      </c>
      <c r="C77" s="19" t="s">
        <v>77</v>
      </c>
      <c r="D77" s="20">
        <f>+VLOOKUP(A77,BBDD!A:J,8,0)</f>
        <v>2</v>
      </c>
      <c r="E77" s="21">
        <f>+VLOOKUP(A77,BBDD!A:J,10,0)</f>
        <v>114</v>
      </c>
      <c r="F77" s="51"/>
      <c r="G77"/>
      <c r="H77" s="22">
        <f>D77*F77</f>
        <v>0</v>
      </c>
      <c r="I77"/>
      <c r="J77" s="22">
        <f>+D77*$F77/4</f>
        <v>0</v>
      </c>
    </row>
    <row r="78" spans="1:10" s="7" customFormat="1" ht="45.75" thickBot="1" x14ac:dyDescent="0.3">
      <c r="A78" s="37"/>
      <c r="B78" s="24"/>
      <c r="C78" s="25" t="s">
        <v>78</v>
      </c>
      <c r="D78" s="28"/>
      <c r="E78" s="29"/>
      <c r="F78" s="30"/>
      <c r="G78"/>
      <c r="H78" s="35"/>
      <c r="I78"/>
      <c r="J78" s="28"/>
    </row>
    <row r="79" spans="1:10" s="7" customFormat="1" ht="15.75" thickBot="1" x14ac:dyDescent="0.3">
      <c r="A79" s="17" t="s">
        <v>81</v>
      </c>
      <c r="B79" s="18" t="s">
        <v>12</v>
      </c>
      <c r="C79" s="19" t="s">
        <v>80</v>
      </c>
      <c r="D79" s="20">
        <f>+VLOOKUP(A79,BBDD!A:J,8,0)</f>
        <v>2.7749999999999999</v>
      </c>
      <c r="E79" s="21">
        <f>+VLOOKUP(A79,BBDD!A:J,10,0)</f>
        <v>160</v>
      </c>
      <c r="F79" s="51"/>
      <c r="G79"/>
      <c r="H79" s="22">
        <f>D79*F79</f>
        <v>0</v>
      </c>
      <c r="I79"/>
      <c r="J79" s="22">
        <f>+D79*$F79/4</f>
        <v>0</v>
      </c>
    </row>
    <row r="80" spans="1:10" s="7" customFormat="1" ht="45.75" thickBot="1" x14ac:dyDescent="0.3">
      <c r="A80" s="37"/>
      <c r="B80" s="24"/>
      <c r="C80" s="25" t="s">
        <v>305</v>
      </c>
      <c r="D80" s="28"/>
      <c r="E80" s="29"/>
      <c r="F80" s="30"/>
      <c r="G80"/>
      <c r="H80" s="35"/>
      <c r="I80"/>
      <c r="J80" s="28"/>
    </row>
    <row r="81" spans="1:10" s="7" customFormat="1" ht="15.75" thickBot="1" x14ac:dyDescent="0.3">
      <c r="A81" s="17" t="s">
        <v>272</v>
      </c>
      <c r="B81" s="18" t="s">
        <v>8</v>
      </c>
      <c r="C81" s="19" t="s">
        <v>82</v>
      </c>
      <c r="D81" s="20">
        <f>+VLOOKUP(A81,BBDD!A:J,8,0)</f>
        <v>1.3333333333333333</v>
      </c>
      <c r="E81" s="21">
        <f>+VLOOKUP(A81,BBDD!A:J,10,0)</f>
        <v>372</v>
      </c>
      <c r="F81" s="51"/>
      <c r="G81"/>
      <c r="H81" s="22">
        <f>D81*F81</f>
        <v>0</v>
      </c>
      <c r="I81"/>
      <c r="J81" s="22">
        <f>+D81*$F81/4</f>
        <v>0</v>
      </c>
    </row>
    <row r="82" spans="1:10" s="7" customFormat="1" ht="45" x14ac:dyDescent="0.25">
      <c r="A82" s="37"/>
      <c r="B82" s="24"/>
      <c r="C82" s="25" t="s">
        <v>83</v>
      </c>
      <c r="D82" s="26"/>
      <c r="E82" s="26"/>
      <c r="F82" s="26"/>
      <c r="G82"/>
      <c r="H82" s="26"/>
      <c r="I82"/>
      <c r="J82" s="27"/>
    </row>
    <row r="83" spans="1:10" ht="15.75" thickBot="1" x14ac:dyDescent="0.3">
      <c r="A83" s="46">
        <v>6</v>
      </c>
      <c r="B83" s="47" t="s">
        <v>5</v>
      </c>
      <c r="C83" s="48" t="s">
        <v>84</v>
      </c>
      <c r="D83" s="49"/>
      <c r="E83" s="49"/>
      <c r="F83" s="49"/>
      <c r="H83" s="49"/>
      <c r="J83" s="50"/>
    </row>
    <row r="84" spans="1:10" s="7" customFormat="1" ht="15.75" thickBot="1" x14ac:dyDescent="0.3">
      <c r="A84" s="17" t="s">
        <v>85</v>
      </c>
      <c r="B84" s="18" t="s">
        <v>8</v>
      </c>
      <c r="C84" s="19" t="s">
        <v>86</v>
      </c>
      <c r="D84" s="20">
        <f>+VLOOKUP(A84,BBDD!A:J,8,0)</f>
        <v>11</v>
      </c>
      <c r="E84" s="21">
        <f>+VLOOKUP(A84,BBDD!A:J,10,0)</f>
        <v>41</v>
      </c>
      <c r="F84" s="51"/>
      <c r="G84"/>
      <c r="H84" s="22">
        <f>D84*F84</f>
        <v>0</v>
      </c>
      <c r="I84"/>
      <c r="J84" s="22">
        <f>+D84*$F84/4</f>
        <v>0</v>
      </c>
    </row>
    <row r="85" spans="1:10" s="7" customFormat="1" ht="45.75" thickBot="1" x14ac:dyDescent="0.3">
      <c r="A85" s="37"/>
      <c r="B85" s="24"/>
      <c r="C85" s="25" t="s">
        <v>87</v>
      </c>
      <c r="D85" s="28"/>
      <c r="E85" s="29"/>
      <c r="F85" s="30"/>
      <c r="G85"/>
      <c r="H85" s="35"/>
      <c r="I85"/>
      <c r="J85" s="28"/>
    </row>
    <row r="86" spans="1:10" s="7" customFormat="1" ht="15.75" thickBot="1" x14ac:dyDescent="0.3">
      <c r="A86" s="17" t="s">
        <v>88</v>
      </c>
      <c r="B86" s="18" t="s">
        <v>8</v>
      </c>
      <c r="C86" s="19" t="s">
        <v>89</v>
      </c>
      <c r="D86" s="20">
        <f>+VLOOKUP(A86,BBDD!A:J,8,0)</f>
        <v>1.1428571428571428</v>
      </c>
      <c r="E86" s="21">
        <f>+VLOOKUP(A86,BBDD!A:J,10,0)</f>
        <v>266</v>
      </c>
      <c r="F86" s="51"/>
      <c r="G86"/>
      <c r="H86" s="22">
        <f>D86*F86</f>
        <v>0</v>
      </c>
      <c r="I86"/>
      <c r="J86" s="22">
        <f>+D86*$F86/4</f>
        <v>0</v>
      </c>
    </row>
    <row r="87" spans="1:10" s="7" customFormat="1" ht="34.5" thickBot="1" x14ac:dyDescent="0.3">
      <c r="A87" s="37"/>
      <c r="B87" s="24"/>
      <c r="C87" s="25" t="s">
        <v>90</v>
      </c>
      <c r="D87" s="28"/>
      <c r="E87" s="29"/>
      <c r="F87" s="30"/>
      <c r="G87"/>
      <c r="H87" s="35"/>
      <c r="I87"/>
      <c r="J87" s="28"/>
    </row>
    <row r="88" spans="1:10" s="7" customFormat="1" ht="15.75" thickBot="1" x14ac:dyDescent="0.3">
      <c r="A88" s="17" t="s">
        <v>91</v>
      </c>
      <c r="B88" s="18" t="s">
        <v>8</v>
      </c>
      <c r="C88" s="19" t="s">
        <v>92</v>
      </c>
      <c r="D88" s="20">
        <f>+VLOOKUP(A88,BBDD!A:J,8,0)</f>
        <v>6</v>
      </c>
      <c r="E88" s="21">
        <f>+VLOOKUP(A88,BBDD!A:J,10,0)</f>
        <v>42</v>
      </c>
      <c r="F88" s="51"/>
      <c r="G88"/>
      <c r="H88" s="22">
        <f>D88*F88</f>
        <v>0</v>
      </c>
      <c r="I88"/>
      <c r="J88" s="22">
        <f>+D88*$F88/4</f>
        <v>0</v>
      </c>
    </row>
    <row r="89" spans="1:10" s="7" customFormat="1" ht="22.5" x14ac:dyDescent="0.25">
      <c r="A89" s="37"/>
      <c r="B89" s="24"/>
      <c r="C89" s="25" t="s">
        <v>93</v>
      </c>
      <c r="D89" s="26"/>
      <c r="E89" s="26"/>
      <c r="F89" s="26"/>
      <c r="G89"/>
      <c r="H89" s="26"/>
      <c r="I89"/>
      <c r="J89" s="27"/>
    </row>
    <row r="90" spans="1:10" ht="15.75" thickBot="1" x14ac:dyDescent="0.3">
      <c r="A90" s="46">
        <v>7</v>
      </c>
      <c r="B90" s="47" t="s">
        <v>5</v>
      </c>
      <c r="C90" s="48" t="s">
        <v>94</v>
      </c>
      <c r="D90" s="49"/>
      <c r="E90" s="49"/>
      <c r="F90" s="49"/>
      <c r="H90" s="49"/>
      <c r="J90" s="50"/>
    </row>
    <row r="91" spans="1:10" s="7" customFormat="1" ht="15.75" thickBot="1" x14ac:dyDescent="0.3">
      <c r="A91" s="17" t="s">
        <v>95</v>
      </c>
      <c r="B91" s="18" t="s">
        <v>8</v>
      </c>
      <c r="C91" s="19" t="s">
        <v>306</v>
      </c>
      <c r="D91" s="20">
        <f>+VLOOKUP(A91,BBDD!A:J,8,0)</f>
        <v>1</v>
      </c>
      <c r="E91" s="21">
        <f>+VLOOKUP(A91,BBDD!A:J,10,0)</f>
        <v>1933</v>
      </c>
      <c r="F91" s="51"/>
      <c r="G91"/>
      <c r="H91" s="22">
        <f>D91*$F91</f>
        <v>0</v>
      </c>
      <c r="I91"/>
      <c r="J91" s="22">
        <f>+D91*$F91/4</f>
        <v>0</v>
      </c>
    </row>
    <row r="92" spans="1:10" s="7" customFormat="1" ht="102" thickBot="1" x14ac:dyDescent="0.3">
      <c r="A92" s="37"/>
      <c r="B92" s="31"/>
      <c r="C92" s="32" t="s">
        <v>307</v>
      </c>
      <c r="D92" s="27"/>
      <c r="E92" s="33"/>
      <c r="F92" s="34"/>
      <c r="G92"/>
      <c r="H92" s="26"/>
      <c r="I92"/>
      <c r="J92" s="27"/>
    </row>
    <row r="93" spans="1:10" s="7" customFormat="1" ht="15.75" thickBot="1" x14ac:dyDescent="0.3">
      <c r="A93" s="17" t="s">
        <v>96</v>
      </c>
      <c r="B93" s="18" t="s">
        <v>8</v>
      </c>
      <c r="C93" s="19" t="s">
        <v>308</v>
      </c>
      <c r="D93" s="20">
        <f>+VLOOKUP(A93,BBDD!A:J,8,0)</f>
        <v>1</v>
      </c>
      <c r="E93" s="21">
        <f>+VLOOKUP(A93,BBDD!A:J,10,0)</f>
        <v>3630</v>
      </c>
      <c r="F93" s="51"/>
      <c r="G93"/>
      <c r="H93" s="22">
        <f>D93*F93</f>
        <v>0</v>
      </c>
      <c r="I93"/>
      <c r="J93" s="22">
        <f>+D93*$F93/4</f>
        <v>0</v>
      </c>
    </row>
    <row r="94" spans="1:10" s="7" customFormat="1" ht="90.75" thickBot="1" x14ac:dyDescent="0.3">
      <c r="A94" s="37"/>
      <c r="B94" s="31"/>
      <c r="C94" s="32" t="s">
        <v>309</v>
      </c>
      <c r="D94" s="27"/>
      <c r="E94" s="33"/>
      <c r="F94" s="34"/>
      <c r="G94"/>
      <c r="H94" s="26"/>
      <c r="I94"/>
      <c r="J94" s="27"/>
    </row>
    <row r="95" spans="1:10" s="7" customFormat="1" ht="15.75" thickBot="1" x14ac:dyDescent="0.3">
      <c r="A95" s="17" t="s">
        <v>97</v>
      </c>
      <c r="B95" s="18"/>
      <c r="C95" s="19" t="s">
        <v>310</v>
      </c>
      <c r="D95" s="20">
        <f>+VLOOKUP(A95,BBDD!A:J,8,0)</f>
        <v>1</v>
      </c>
      <c r="E95" s="21">
        <f>+VLOOKUP(A95,BBDD!A:J,10,0)</f>
        <v>2917</v>
      </c>
      <c r="F95" s="51"/>
      <c r="G95"/>
      <c r="H95" s="22">
        <f>D95*F95</f>
        <v>0</v>
      </c>
      <c r="I95"/>
      <c r="J95" s="22">
        <f>+D95*$F95/4</f>
        <v>0</v>
      </c>
    </row>
    <row r="96" spans="1:10" s="7" customFormat="1" ht="57" thickBot="1" x14ac:dyDescent="0.3">
      <c r="A96" s="37"/>
      <c r="B96" s="24"/>
      <c r="C96" s="25" t="s">
        <v>311</v>
      </c>
      <c r="D96" s="28"/>
      <c r="E96" s="29"/>
      <c r="F96" s="30"/>
      <c r="G96"/>
      <c r="H96" s="35"/>
      <c r="I96"/>
      <c r="J96" s="28"/>
    </row>
    <row r="97" spans="1:10" s="7" customFormat="1" ht="15.75" thickBot="1" x14ac:dyDescent="0.3">
      <c r="A97" s="17" t="s">
        <v>98</v>
      </c>
      <c r="B97" s="18"/>
      <c r="C97" s="19" t="s">
        <v>312</v>
      </c>
      <c r="D97" s="20">
        <f>+VLOOKUP(A97,BBDD!A:J,8,0)</f>
        <v>1</v>
      </c>
      <c r="E97" s="21">
        <f>+VLOOKUP(A97,BBDD!A:J,10,0)</f>
        <v>4105</v>
      </c>
      <c r="F97" s="51"/>
      <c r="G97"/>
      <c r="H97" s="22">
        <f>D97*F97</f>
        <v>0</v>
      </c>
      <c r="I97"/>
      <c r="J97" s="22">
        <f>+D97*$F97/4</f>
        <v>0</v>
      </c>
    </row>
    <row r="98" spans="1:10" s="7" customFormat="1" ht="78.75" x14ac:dyDescent="0.25">
      <c r="A98" s="37"/>
      <c r="B98" s="31"/>
      <c r="C98" s="32" t="s">
        <v>99</v>
      </c>
      <c r="D98" s="27"/>
      <c r="E98" s="33"/>
      <c r="F98" s="34"/>
      <c r="G98"/>
      <c r="H98" s="26"/>
      <c r="I98"/>
      <c r="J98" s="27"/>
    </row>
    <row r="99" spans="1:10" ht="15.75" thickBot="1" x14ac:dyDescent="0.3">
      <c r="A99" s="46">
        <f>1+A90</f>
        <v>8</v>
      </c>
      <c r="B99" s="47" t="s">
        <v>5</v>
      </c>
      <c r="C99" s="48" t="s">
        <v>100</v>
      </c>
      <c r="D99" s="49"/>
      <c r="E99" s="49"/>
      <c r="F99" s="49"/>
      <c r="H99" s="49"/>
      <c r="J99" s="50"/>
    </row>
    <row r="100" spans="1:10" s="7" customFormat="1" ht="15.75" thickBot="1" x14ac:dyDescent="0.3">
      <c r="A100" s="17" t="s">
        <v>101</v>
      </c>
      <c r="B100" s="18" t="s">
        <v>8</v>
      </c>
      <c r="C100" s="19" t="s">
        <v>313</v>
      </c>
      <c r="D100" s="20">
        <f>+VLOOKUP(A100,BBDD!A:J,8,0)</f>
        <v>2</v>
      </c>
      <c r="E100" s="21">
        <f>+VLOOKUP(A100,BBDD!A:J,10,0)</f>
        <v>4022</v>
      </c>
      <c r="F100" s="51"/>
      <c r="G100"/>
      <c r="H100" s="22">
        <f>D100*F100</f>
        <v>0</v>
      </c>
      <c r="I100"/>
      <c r="J100" s="22">
        <f>+D100*$F100/4</f>
        <v>0</v>
      </c>
    </row>
    <row r="101" spans="1:10" s="7" customFormat="1" ht="113.25" thickBot="1" x14ac:dyDescent="0.3">
      <c r="A101" s="37"/>
      <c r="B101" s="31"/>
      <c r="C101" s="32" t="s">
        <v>314</v>
      </c>
      <c r="D101" s="27"/>
      <c r="E101" s="33"/>
      <c r="F101" s="34"/>
      <c r="G101"/>
      <c r="H101" s="26"/>
      <c r="I101"/>
      <c r="J101" s="27"/>
    </row>
    <row r="102" spans="1:10" s="7" customFormat="1" ht="15.75" thickBot="1" x14ac:dyDescent="0.3">
      <c r="A102" s="17" t="s">
        <v>102</v>
      </c>
      <c r="B102" s="18" t="s">
        <v>8</v>
      </c>
      <c r="C102" s="19" t="s">
        <v>315</v>
      </c>
      <c r="D102" s="20">
        <f>+VLOOKUP(A102,BBDD!A:J,8,0)</f>
        <v>1</v>
      </c>
      <c r="E102" s="21">
        <f>+VLOOKUP(A102,BBDD!A:J,10,0)</f>
        <v>7313</v>
      </c>
      <c r="F102" s="51"/>
      <c r="G102"/>
      <c r="H102" s="22">
        <f>D102*F102</f>
        <v>0</v>
      </c>
      <c r="I102"/>
      <c r="J102" s="22">
        <f>+D102*$F102/4</f>
        <v>0</v>
      </c>
    </row>
    <row r="103" spans="1:10" s="7" customFormat="1" ht="101.25" x14ac:dyDescent="0.25">
      <c r="A103" s="37"/>
      <c r="B103" s="31"/>
      <c r="C103" s="32" t="s">
        <v>316</v>
      </c>
      <c r="D103" s="27"/>
      <c r="E103" s="33"/>
      <c r="F103" s="34"/>
      <c r="G103"/>
      <c r="H103" s="26"/>
      <c r="I103"/>
      <c r="J103" s="27"/>
    </row>
    <row r="104" spans="1:10" ht="15.75" thickBot="1" x14ac:dyDescent="0.3">
      <c r="A104" s="46">
        <f>1+A99</f>
        <v>9</v>
      </c>
      <c r="B104" s="47" t="s">
        <v>5</v>
      </c>
      <c r="C104" s="48" t="s">
        <v>290</v>
      </c>
      <c r="D104" s="49"/>
      <c r="E104" s="49"/>
      <c r="F104" s="49"/>
      <c r="H104" s="49"/>
      <c r="J104" s="50"/>
    </row>
    <row r="105" spans="1:10" s="7" customFormat="1" ht="15.75" thickBot="1" x14ac:dyDescent="0.3">
      <c r="A105" s="17" t="s">
        <v>103</v>
      </c>
      <c r="B105" s="18" t="s">
        <v>8</v>
      </c>
      <c r="C105" s="19" t="s">
        <v>317</v>
      </c>
      <c r="D105" s="20">
        <f>+VLOOKUP(A105,BBDD!A:J,8,0)</f>
        <v>3</v>
      </c>
      <c r="E105" s="21">
        <f>+VLOOKUP(A105,BBDD!A:J,10,0)</f>
        <v>1700</v>
      </c>
      <c r="F105" s="51"/>
      <c r="G105"/>
      <c r="H105" s="22">
        <f>D105*F105</f>
        <v>0</v>
      </c>
      <c r="I105"/>
      <c r="J105" s="22">
        <f>+D105*$F105/4</f>
        <v>0</v>
      </c>
    </row>
    <row r="106" spans="1:10" s="7" customFormat="1" ht="90.75" thickBot="1" x14ac:dyDescent="0.3">
      <c r="A106" s="37"/>
      <c r="B106" s="31"/>
      <c r="C106" s="32" t="s">
        <v>318</v>
      </c>
      <c r="D106" s="27"/>
      <c r="E106" s="33"/>
      <c r="F106" s="34"/>
      <c r="G106"/>
      <c r="H106" s="26"/>
      <c r="I106"/>
      <c r="J106" s="27"/>
    </row>
    <row r="107" spans="1:10" s="7" customFormat="1" ht="15.75" thickBot="1" x14ac:dyDescent="0.3">
      <c r="A107" s="17" t="s">
        <v>104</v>
      </c>
      <c r="B107" s="18" t="s">
        <v>8</v>
      </c>
      <c r="C107" s="19" t="s">
        <v>319</v>
      </c>
      <c r="D107" s="20">
        <f>+VLOOKUP(A107,BBDD!A:J,8,0)</f>
        <v>3</v>
      </c>
      <c r="E107" s="21">
        <f>+VLOOKUP(A107,BBDD!A:J,10,0)</f>
        <v>1855</v>
      </c>
      <c r="F107" s="51"/>
      <c r="G107"/>
      <c r="H107" s="22">
        <f>D107*F107</f>
        <v>0</v>
      </c>
      <c r="I107"/>
      <c r="J107" s="22">
        <f>+D107*$F107/4</f>
        <v>0</v>
      </c>
    </row>
    <row r="108" spans="1:10" s="7" customFormat="1" ht="102" thickBot="1" x14ac:dyDescent="0.3">
      <c r="A108" s="37"/>
      <c r="B108" s="31"/>
      <c r="C108" s="38" t="s">
        <v>320</v>
      </c>
      <c r="D108" s="27"/>
      <c r="E108" s="33"/>
      <c r="F108" s="34"/>
      <c r="G108"/>
      <c r="H108" s="26"/>
      <c r="I108"/>
      <c r="J108" s="27"/>
    </row>
    <row r="109" spans="1:10" s="7" customFormat="1" ht="15.75" thickBot="1" x14ac:dyDescent="0.3">
      <c r="A109" s="17" t="s">
        <v>105</v>
      </c>
      <c r="B109" s="18" t="s">
        <v>8</v>
      </c>
      <c r="C109" s="19" t="s">
        <v>321</v>
      </c>
      <c r="D109" s="20">
        <f>+VLOOKUP(A109,BBDD!A:J,8,0)</f>
        <v>2</v>
      </c>
      <c r="E109" s="21">
        <f>+VLOOKUP(A109,BBDD!A:J,10,0)</f>
        <v>2800</v>
      </c>
      <c r="F109" s="51"/>
      <c r="G109"/>
      <c r="H109" s="22">
        <f>D109*F109</f>
        <v>0</v>
      </c>
      <c r="I109"/>
      <c r="J109" s="22">
        <f>+D109*$F109/4</f>
        <v>0</v>
      </c>
    </row>
    <row r="110" spans="1:10" s="7" customFormat="1" ht="123.75" x14ac:dyDescent="0.25">
      <c r="A110" s="37"/>
      <c r="B110" s="31"/>
      <c r="C110" s="38" t="s">
        <v>322</v>
      </c>
      <c r="D110" s="27"/>
      <c r="E110" s="33"/>
      <c r="F110" s="34"/>
      <c r="G110"/>
      <c r="H110" s="26"/>
      <c r="I110"/>
      <c r="J110" s="27"/>
    </row>
    <row r="111" spans="1:10" ht="15.75" thickBot="1" x14ac:dyDescent="0.3">
      <c r="A111" s="46">
        <f>A104+1</f>
        <v>10</v>
      </c>
      <c r="B111" s="47"/>
      <c r="C111" s="48" t="s">
        <v>106</v>
      </c>
      <c r="D111" s="49"/>
      <c r="E111" s="49"/>
      <c r="F111" s="49"/>
      <c r="H111" s="49"/>
      <c r="J111" s="50"/>
    </row>
    <row r="112" spans="1:10" s="7" customFormat="1" ht="15.75" thickBot="1" x14ac:dyDescent="0.3">
      <c r="A112" s="17" t="s">
        <v>107</v>
      </c>
      <c r="B112" s="18" t="s">
        <v>8</v>
      </c>
      <c r="C112" s="19" t="s">
        <v>323</v>
      </c>
      <c r="D112" s="20">
        <f>+VLOOKUP(A112,BBDD!A:J,8,0)</f>
        <v>2</v>
      </c>
      <c r="E112" s="21">
        <f>+VLOOKUP(A112,BBDD!A:J,10,0)</f>
        <v>17200</v>
      </c>
      <c r="F112" s="51"/>
      <c r="G112"/>
      <c r="H112" s="22">
        <f>D112*F112</f>
        <v>0</v>
      </c>
      <c r="I112"/>
      <c r="J112" s="22">
        <f>+D112*$F112/4</f>
        <v>0</v>
      </c>
    </row>
    <row r="113" spans="1:10" s="7" customFormat="1" ht="180" x14ac:dyDescent="0.25">
      <c r="A113" s="37"/>
      <c r="B113" s="31"/>
      <c r="C113" s="38" t="s">
        <v>324</v>
      </c>
      <c r="D113" s="27"/>
      <c r="E113" s="33"/>
      <c r="F113" s="34"/>
      <c r="G113"/>
      <c r="H113" s="26"/>
      <c r="I113"/>
      <c r="J113" s="27"/>
    </row>
    <row r="114" spans="1:10" ht="15.75" thickBot="1" x14ac:dyDescent="0.3">
      <c r="A114" s="46">
        <f>+A111+1</f>
        <v>11</v>
      </c>
      <c r="B114" s="47"/>
      <c r="C114" s="48" t="s">
        <v>108</v>
      </c>
      <c r="D114" s="49"/>
      <c r="E114" s="49"/>
      <c r="F114" s="49"/>
      <c r="H114" s="49"/>
      <c r="J114" s="50"/>
    </row>
    <row r="115" spans="1:10" s="7" customFormat="1" ht="15.75" thickBot="1" x14ac:dyDescent="0.3">
      <c r="A115" s="17" t="s">
        <v>109</v>
      </c>
      <c r="B115" s="18" t="s">
        <v>8</v>
      </c>
      <c r="C115" s="19" t="s">
        <v>325</v>
      </c>
      <c r="D115" s="20">
        <f>+VLOOKUP(A115,BBDD!A:J,8,0)</f>
        <v>2</v>
      </c>
      <c r="E115" s="21">
        <f>+VLOOKUP(A115,BBDD!A:J,10,0)</f>
        <v>9200</v>
      </c>
      <c r="F115" s="51"/>
      <c r="G115"/>
      <c r="H115" s="22">
        <f>D115*F115</f>
        <v>0</v>
      </c>
      <c r="I115"/>
      <c r="J115" s="22">
        <f>+D115*$F115/4</f>
        <v>0</v>
      </c>
    </row>
    <row r="116" spans="1:10" s="7" customFormat="1" ht="158.25" thickBot="1" x14ac:dyDescent="0.3">
      <c r="A116" s="37"/>
      <c r="B116" s="31"/>
      <c r="C116" s="38" t="s">
        <v>326</v>
      </c>
      <c r="D116" s="27"/>
      <c r="E116" s="33"/>
      <c r="F116" s="34"/>
      <c r="G116"/>
      <c r="H116" s="26"/>
      <c r="I116"/>
      <c r="J116" s="27"/>
    </row>
    <row r="117" spans="1:10" s="7" customFormat="1" ht="15.75" thickBot="1" x14ac:dyDescent="0.3">
      <c r="A117" s="17" t="s">
        <v>110</v>
      </c>
      <c r="B117" s="18" t="s">
        <v>8</v>
      </c>
      <c r="C117" s="19" t="s">
        <v>327</v>
      </c>
      <c r="D117" s="20">
        <f>+VLOOKUP(A117,BBDD!A:J,8,0)</f>
        <v>1</v>
      </c>
      <c r="E117" s="21">
        <f>+VLOOKUP(A117,BBDD!A:J,10,0)</f>
        <v>21500</v>
      </c>
      <c r="F117" s="51"/>
      <c r="G117"/>
      <c r="H117" s="22">
        <f>D117*F117</f>
        <v>0</v>
      </c>
      <c r="I117"/>
      <c r="J117" s="22">
        <f>+D117*$F117/4</f>
        <v>0</v>
      </c>
    </row>
    <row r="118" spans="1:10" s="7" customFormat="1" ht="169.5" thickBot="1" x14ac:dyDescent="0.3">
      <c r="A118" s="37"/>
      <c r="B118" s="31"/>
      <c r="C118" s="38" t="s">
        <v>328</v>
      </c>
      <c r="D118" s="27"/>
      <c r="E118" s="33"/>
      <c r="F118" s="34"/>
      <c r="G118"/>
      <c r="H118" s="26"/>
      <c r="I118"/>
      <c r="J118" s="27"/>
    </row>
    <row r="119" spans="1:10" s="7" customFormat="1" ht="15.75" thickBot="1" x14ac:dyDescent="0.3">
      <c r="A119" s="17" t="s">
        <v>111</v>
      </c>
      <c r="B119" s="18" t="s">
        <v>8</v>
      </c>
      <c r="C119" s="19" t="s">
        <v>329</v>
      </c>
      <c r="D119" s="20">
        <f>+VLOOKUP(A119,BBDD!A:J,8,0)</f>
        <v>1</v>
      </c>
      <c r="E119" s="21">
        <f>+VLOOKUP(A119,BBDD!A:J,10,0)</f>
        <v>17800</v>
      </c>
      <c r="F119" s="51"/>
      <c r="G119"/>
      <c r="H119" s="22">
        <f>D119*F119</f>
        <v>0</v>
      </c>
      <c r="I119"/>
      <c r="J119" s="22">
        <f>+D119*$F119/4</f>
        <v>0</v>
      </c>
    </row>
    <row r="120" spans="1:10" s="7" customFormat="1" ht="168.75" x14ac:dyDescent="0.25">
      <c r="A120" s="37"/>
      <c r="B120" s="31"/>
      <c r="C120" s="38" t="s">
        <v>330</v>
      </c>
      <c r="D120" s="27"/>
      <c r="E120" s="33"/>
      <c r="F120" s="34"/>
      <c r="G120"/>
      <c r="H120" s="26"/>
      <c r="I120"/>
      <c r="J120" s="27"/>
    </row>
    <row r="121" spans="1:10" ht="15.75" thickBot="1" x14ac:dyDescent="0.3">
      <c r="A121" s="46">
        <f>A114+1</f>
        <v>12</v>
      </c>
      <c r="B121" s="47"/>
      <c r="C121" s="48" t="s">
        <v>112</v>
      </c>
      <c r="D121" s="49"/>
      <c r="E121" s="49"/>
      <c r="F121" s="49"/>
      <c r="H121" s="49"/>
      <c r="J121" s="50"/>
    </row>
    <row r="122" spans="1:10" s="7" customFormat="1" ht="15.75" thickBot="1" x14ac:dyDescent="0.3">
      <c r="A122" s="17" t="s">
        <v>113</v>
      </c>
      <c r="B122" s="18" t="s">
        <v>8</v>
      </c>
      <c r="C122" s="19" t="s">
        <v>114</v>
      </c>
      <c r="D122" s="20">
        <f>+VLOOKUP(A122,BBDD!A:J,8,0)</f>
        <v>5</v>
      </c>
      <c r="E122" s="21">
        <f>+VLOOKUP(A122,BBDD!A:J,10,0)</f>
        <v>95</v>
      </c>
      <c r="F122" s="51"/>
      <c r="G122"/>
      <c r="H122" s="22">
        <f>D122*F122</f>
        <v>0</v>
      </c>
      <c r="I122"/>
      <c r="J122" s="22">
        <f>+D122*$F122/4</f>
        <v>0</v>
      </c>
    </row>
    <row r="123" spans="1:10" s="7" customFormat="1" ht="34.5" thickBot="1" x14ac:dyDescent="0.3">
      <c r="A123" s="37"/>
      <c r="B123" s="31"/>
      <c r="C123" s="38" t="s">
        <v>331</v>
      </c>
      <c r="D123" s="27"/>
      <c r="E123" s="33"/>
      <c r="F123" s="34"/>
      <c r="G123"/>
      <c r="H123" s="26"/>
      <c r="I123"/>
      <c r="J123" s="27"/>
    </row>
    <row r="124" spans="1:10" ht="15.75" thickBot="1" x14ac:dyDescent="0.3">
      <c r="A124" s="17" t="s">
        <v>115</v>
      </c>
      <c r="B124" s="18" t="s">
        <v>8</v>
      </c>
      <c r="C124" s="19" t="s">
        <v>116</v>
      </c>
      <c r="D124" s="20">
        <f>+VLOOKUP(A124,BBDD!A:J,8,0)</f>
        <v>3</v>
      </c>
      <c r="E124" s="21">
        <f>+VLOOKUP(A124,BBDD!A:J,10,0)</f>
        <v>511</v>
      </c>
      <c r="F124" s="51"/>
      <c r="H124" s="22">
        <f>D124*F124</f>
        <v>0</v>
      </c>
      <c r="J124" s="22">
        <f>+D124*$F124/4</f>
        <v>0</v>
      </c>
    </row>
    <row r="125" spans="1:10" ht="23.25" thickBot="1" x14ac:dyDescent="0.3">
      <c r="A125" s="37"/>
      <c r="B125" s="31"/>
      <c r="C125" s="38" t="s">
        <v>332</v>
      </c>
      <c r="D125" s="27"/>
      <c r="E125" s="33"/>
      <c r="F125" s="34"/>
      <c r="H125" s="26"/>
      <c r="J125" s="27"/>
    </row>
    <row r="126" spans="1:10" ht="15.75" thickBot="1" x14ac:dyDescent="0.3">
      <c r="A126" s="17" t="s">
        <v>286</v>
      </c>
      <c r="B126" s="18" t="s">
        <v>289</v>
      </c>
      <c r="C126" s="19" t="s">
        <v>288</v>
      </c>
      <c r="D126" s="20">
        <f>+VLOOKUP(A126,BBDD!A:J,8,0)</f>
        <v>26</v>
      </c>
      <c r="E126" s="21">
        <f>+VLOOKUP(A126,BBDD!A:J,10,0)</f>
        <v>40</v>
      </c>
      <c r="F126" s="51"/>
      <c r="H126" s="22">
        <f>D126*F126</f>
        <v>0</v>
      </c>
      <c r="J126" s="22">
        <f>+D126*$F126/4</f>
        <v>0</v>
      </c>
    </row>
    <row r="127" spans="1:10" x14ac:dyDescent="0.25">
      <c r="A127" s="37"/>
      <c r="B127" s="31"/>
      <c r="C127" s="38" t="s">
        <v>287</v>
      </c>
      <c r="D127" s="27"/>
      <c r="E127" s="33"/>
      <c r="F127" s="34"/>
      <c r="H127" s="26"/>
      <c r="J127" s="27"/>
    </row>
    <row r="128" spans="1:10" ht="15.75" thickBot="1" x14ac:dyDescent="0.3">
      <c r="A128" s="46">
        <f>+A121+1</f>
        <v>13</v>
      </c>
      <c r="B128" s="47" t="s">
        <v>5</v>
      </c>
      <c r="C128" s="48" t="s">
        <v>117</v>
      </c>
      <c r="D128" s="49"/>
      <c r="E128" s="49"/>
      <c r="F128" s="49"/>
      <c r="H128" s="49"/>
      <c r="J128" s="50"/>
    </row>
    <row r="129" spans="1:10" ht="15.75" thickBot="1" x14ac:dyDescent="0.3">
      <c r="A129" s="17" t="s">
        <v>118</v>
      </c>
      <c r="B129" s="18" t="s">
        <v>33</v>
      </c>
      <c r="C129" s="19" t="s">
        <v>119</v>
      </c>
      <c r="D129" s="20">
        <f>+VLOOKUP(A129,BBDD!A:J,8,0)</f>
        <v>21</v>
      </c>
      <c r="E129" s="21">
        <f>+VLOOKUP(A129,BBDD!A:J,10,0)</f>
        <v>18</v>
      </c>
      <c r="F129" s="51"/>
      <c r="H129" s="22">
        <f>D129*F129</f>
        <v>0</v>
      </c>
      <c r="J129" s="22">
        <f>+D129*$F129/4</f>
        <v>0</v>
      </c>
    </row>
    <row r="130" spans="1:10" ht="23.25" thickBot="1" x14ac:dyDescent="0.3">
      <c r="A130" s="37"/>
      <c r="B130" s="31"/>
      <c r="C130" s="38" t="s">
        <v>120</v>
      </c>
      <c r="D130" s="27"/>
      <c r="E130" s="33"/>
      <c r="F130" s="34"/>
      <c r="H130" s="26"/>
      <c r="J130" s="27"/>
    </row>
    <row r="131" spans="1:10" ht="15.75" thickBot="1" x14ac:dyDescent="0.3">
      <c r="A131" s="17" t="s">
        <v>121</v>
      </c>
      <c r="B131" s="18" t="s">
        <v>33</v>
      </c>
      <c r="C131" s="19" t="s">
        <v>122</v>
      </c>
      <c r="D131" s="20">
        <f>+VLOOKUP(A131,BBDD!A:J,8,0)</f>
        <v>21</v>
      </c>
      <c r="E131" s="21">
        <f>+VLOOKUP(A131,BBDD!A:J,10,0)</f>
        <v>22</v>
      </c>
      <c r="F131" s="51"/>
      <c r="H131" s="22">
        <f>D131*F131</f>
        <v>0</v>
      </c>
      <c r="J131" s="22">
        <f>+D131*$F131/4</f>
        <v>0</v>
      </c>
    </row>
    <row r="132" spans="1:10" ht="22.5" x14ac:dyDescent="0.25">
      <c r="A132" s="37"/>
      <c r="B132" s="31"/>
      <c r="C132" s="38" t="s">
        <v>123</v>
      </c>
      <c r="D132" s="27"/>
      <c r="E132" s="33"/>
      <c r="F132" s="34"/>
      <c r="H132" s="26"/>
      <c r="J132" s="27"/>
    </row>
    <row r="133" spans="1:10" ht="15.75" thickBot="1" x14ac:dyDescent="0.3">
      <c r="A133" s="46">
        <f>+A128+1</f>
        <v>14</v>
      </c>
      <c r="B133" s="47" t="s">
        <v>5</v>
      </c>
      <c r="C133" s="48" t="s">
        <v>124</v>
      </c>
      <c r="D133" s="49"/>
      <c r="E133" s="49"/>
      <c r="F133" s="49"/>
      <c r="H133" s="49"/>
      <c r="J133" s="50"/>
    </row>
    <row r="134" spans="1:10" ht="15.75" thickBot="1" x14ac:dyDescent="0.3">
      <c r="A134" s="17" t="s">
        <v>125</v>
      </c>
      <c r="B134" s="18" t="s">
        <v>2</v>
      </c>
      <c r="C134" s="19" t="s">
        <v>126</v>
      </c>
      <c r="D134" s="20">
        <f>+VLOOKUP(A134,BBDD!A:J,8,0)</f>
        <v>21</v>
      </c>
      <c r="E134" s="21">
        <f>+VLOOKUP(A134,BBDD!A:J,10,0)</f>
        <v>133</v>
      </c>
      <c r="F134" s="51"/>
      <c r="H134" s="22">
        <f>D134*F134</f>
        <v>0</v>
      </c>
      <c r="J134" s="22">
        <f>+D134*$F134/4</f>
        <v>0</v>
      </c>
    </row>
    <row r="135" spans="1:10" ht="23.25" thickBot="1" x14ac:dyDescent="0.3">
      <c r="A135" s="37"/>
      <c r="B135" s="31"/>
      <c r="C135" s="38" t="s">
        <v>127</v>
      </c>
      <c r="D135" s="27"/>
      <c r="E135" s="33"/>
      <c r="F135" s="34"/>
      <c r="H135" s="26"/>
      <c r="J135" s="27"/>
    </row>
    <row r="136" spans="1:10" s="7" customFormat="1" ht="15.75" thickBot="1" x14ac:dyDescent="0.3">
      <c r="A136" s="17" t="s">
        <v>128</v>
      </c>
      <c r="B136" s="18" t="s">
        <v>2</v>
      </c>
      <c r="C136" s="19" t="s">
        <v>129</v>
      </c>
      <c r="D136" s="20">
        <f>+VLOOKUP(A136,BBDD!A:J,8,0)</f>
        <v>6</v>
      </c>
      <c r="E136" s="21">
        <f>+VLOOKUP(A136,BBDD!A:J,10,0)</f>
        <v>527</v>
      </c>
      <c r="F136" s="51"/>
      <c r="G136"/>
      <c r="H136" s="22">
        <f>D136*F136</f>
        <v>0</v>
      </c>
      <c r="I136"/>
      <c r="J136" s="22">
        <f>+D136*$F136/4</f>
        <v>0</v>
      </c>
    </row>
    <row r="137" spans="1:10" s="7" customFormat="1" ht="34.5" thickBot="1" x14ac:dyDescent="0.3">
      <c r="A137" s="37"/>
      <c r="B137" s="31"/>
      <c r="C137" s="40" t="s">
        <v>130</v>
      </c>
      <c r="D137" s="27"/>
      <c r="E137" s="33"/>
      <c r="F137" s="34"/>
      <c r="G137"/>
      <c r="H137" s="26"/>
      <c r="I137"/>
      <c r="J137" s="27"/>
    </row>
    <row r="138" spans="1:10" s="7" customFormat="1" ht="15.75" thickBot="1" x14ac:dyDescent="0.3">
      <c r="A138" s="17" t="s">
        <v>131</v>
      </c>
      <c r="B138" s="18" t="s">
        <v>2</v>
      </c>
      <c r="C138" s="19" t="s">
        <v>132</v>
      </c>
      <c r="D138" s="20">
        <f>+VLOOKUP(A138,BBDD!A:J,8,0)</f>
        <v>11</v>
      </c>
      <c r="E138" s="21">
        <f>+VLOOKUP(A138,BBDD!A:J,10,0)</f>
        <v>177</v>
      </c>
      <c r="F138" s="51"/>
      <c r="G138"/>
      <c r="H138" s="22">
        <f>D138*F138</f>
        <v>0</v>
      </c>
      <c r="I138"/>
      <c r="J138" s="22">
        <f>+D138*$F138/4</f>
        <v>0</v>
      </c>
    </row>
    <row r="139" spans="1:10" s="7" customFormat="1" ht="34.5" thickBot="1" x14ac:dyDescent="0.3">
      <c r="A139" s="37"/>
      <c r="B139" s="31"/>
      <c r="C139" s="40" t="s">
        <v>133</v>
      </c>
      <c r="D139" s="27"/>
      <c r="E139" s="33"/>
      <c r="F139" s="34"/>
      <c r="G139"/>
      <c r="H139" s="26"/>
      <c r="I139"/>
      <c r="J139" s="27"/>
    </row>
    <row r="140" spans="1:10" ht="15.75" thickBot="1" x14ac:dyDescent="0.3">
      <c r="A140" s="17" t="s">
        <v>134</v>
      </c>
      <c r="B140" s="18" t="s">
        <v>2</v>
      </c>
      <c r="C140" s="19" t="s">
        <v>135</v>
      </c>
      <c r="D140" s="20">
        <f>+VLOOKUP(A140,BBDD!A:J,8,0)</f>
        <v>11</v>
      </c>
      <c r="E140" s="21">
        <f>+VLOOKUP(A140,BBDD!A:J,10,0)</f>
        <v>352</v>
      </c>
      <c r="F140" s="51"/>
      <c r="H140" s="22">
        <f>D140*F140</f>
        <v>0</v>
      </c>
      <c r="J140" s="22">
        <f>+D140*$F140/4</f>
        <v>0</v>
      </c>
    </row>
    <row r="141" spans="1:10" ht="33.75" x14ac:dyDescent="0.25">
      <c r="A141" s="37"/>
      <c r="B141" s="31"/>
      <c r="C141" s="38" t="s">
        <v>136</v>
      </c>
      <c r="D141" s="27"/>
      <c r="E141" s="33"/>
      <c r="F141" s="34"/>
      <c r="H141" s="26"/>
      <c r="J141" s="27"/>
    </row>
    <row r="142" spans="1:10" ht="15.75" thickBot="1" x14ac:dyDescent="0.3">
      <c r="A142" s="46">
        <f>+A133+1</f>
        <v>15</v>
      </c>
      <c r="B142" s="47"/>
      <c r="C142" s="48" t="s">
        <v>275</v>
      </c>
      <c r="D142" s="49"/>
      <c r="E142" s="49"/>
      <c r="F142" s="49"/>
      <c r="H142" s="49"/>
      <c r="J142" s="50"/>
    </row>
    <row r="143" spans="1:10" ht="15.75" thickBot="1" x14ac:dyDescent="0.3">
      <c r="A143" s="17" t="s">
        <v>137</v>
      </c>
      <c r="B143" s="18" t="s">
        <v>33</v>
      </c>
      <c r="C143" s="19" t="s">
        <v>138</v>
      </c>
      <c r="D143" s="20">
        <f>+VLOOKUP(A143,BBDD!A:J,8,0)</f>
        <v>256</v>
      </c>
      <c r="E143" s="21">
        <f>+VLOOKUP(A143,BBDD!A:J,10,0)</f>
        <v>1.1000000000000001</v>
      </c>
      <c r="F143" s="51"/>
      <c r="H143" s="22">
        <f>D143*F143</f>
        <v>0</v>
      </c>
      <c r="J143" s="22">
        <f>+D143*$F143/4</f>
        <v>0</v>
      </c>
    </row>
    <row r="144" spans="1:10" ht="23.25" thickBot="1" x14ac:dyDescent="0.3">
      <c r="A144" s="37"/>
      <c r="B144" s="31"/>
      <c r="C144" s="38" t="s">
        <v>139</v>
      </c>
      <c r="D144" s="27"/>
      <c r="E144" s="33"/>
      <c r="F144" s="34"/>
      <c r="H144" s="26"/>
      <c r="J144" s="27"/>
    </row>
    <row r="145" spans="1:10" s="7" customFormat="1" ht="15.75" thickBot="1" x14ac:dyDescent="0.3">
      <c r="A145" s="17" t="s">
        <v>140</v>
      </c>
      <c r="B145" s="18" t="s">
        <v>33</v>
      </c>
      <c r="C145" s="19" t="s">
        <v>141</v>
      </c>
      <c r="D145" s="20">
        <f>+VLOOKUP(A145,BBDD!A:J,8,0)</f>
        <v>256</v>
      </c>
      <c r="E145" s="21">
        <f>+VLOOKUP(A145,BBDD!A:J,10,0)</f>
        <v>1.5</v>
      </c>
      <c r="F145" s="51"/>
      <c r="G145"/>
      <c r="H145" s="22">
        <f>D145*F145</f>
        <v>0</v>
      </c>
      <c r="I145"/>
      <c r="J145" s="22">
        <f>+D145*$F145/4</f>
        <v>0</v>
      </c>
    </row>
    <row r="146" spans="1:10" s="7" customFormat="1" ht="23.25" thickBot="1" x14ac:dyDescent="0.3">
      <c r="A146" s="37"/>
      <c r="B146" s="31"/>
      <c r="C146" s="38" t="s">
        <v>142</v>
      </c>
      <c r="D146" s="27"/>
      <c r="E146" s="33"/>
      <c r="F146" s="34"/>
      <c r="G146"/>
      <c r="H146" s="26"/>
      <c r="I146"/>
      <c r="J146" s="27"/>
    </row>
    <row r="147" spans="1:10" ht="15.75" thickBot="1" x14ac:dyDescent="0.3">
      <c r="A147" s="17" t="s">
        <v>143</v>
      </c>
      <c r="B147" s="18" t="s">
        <v>33</v>
      </c>
      <c r="C147" s="19" t="s">
        <v>144</v>
      </c>
      <c r="D147" s="20">
        <f>+VLOOKUP(A147,BBDD!A:J,8,0)</f>
        <v>154</v>
      </c>
      <c r="E147" s="21">
        <f>+VLOOKUP(A147,BBDD!A:J,10,0)</f>
        <v>2.2999999999999998</v>
      </c>
      <c r="F147" s="51"/>
      <c r="H147" s="22">
        <f>D147*F147</f>
        <v>0</v>
      </c>
      <c r="J147" s="22">
        <f>+D147*$F147/4</f>
        <v>0</v>
      </c>
    </row>
    <row r="148" spans="1:10" ht="33.75" x14ac:dyDescent="0.25">
      <c r="A148" s="37"/>
      <c r="B148" s="31"/>
      <c r="C148" s="38" t="s">
        <v>145</v>
      </c>
      <c r="D148" s="27"/>
      <c r="E148" s="33"/>
      <c r="F148" s="34"/>
      <c r="H148" s="26"/>
      <c r="J148" s="27"/>
    </row>
    <row r="149" spans="1:10" ht="15.75" thickBot="1" x14ac:dyDescent="0.3">
      <c r="A149" s="46">
        <v>16</v>
      </c>
      <c r="B149" s="47"/>
      <c r="C149" s="48" t="s">
        <v>146</v>
      </c>
      <c r="D149" s="49"/>
      <c r="E149" s="49"/>
      <c r="F149" s="49"/>
      <c r="H149" s="49"/>
      <c r="J149" s="50"/>
    </row>
    <row r="150" spans="1:10" ht="15.75" thickBot="1" x14ac:dyDescent="0.3">
      <c r="A150" s="17" t="s">
        <v>147</v>
      </c>
      <c r="B150" s="18" t="s">
        <v>33</v>
      </c>
      <c r="C150" s="19" t="s">
        <v>148</v>
      </c>
      <c r="D150" s="20">
        <f>+VLOOKUP(A150,BBDD!A:J,8,0)</f>
        <v>103</v>
      </c>
      <c r="E150" s="21">
        <f>+VLOOKUP(A150,BBDD!A:J,10,0)</f>
        <v>9.5</v>
      </c>
      <c r="F150" s="51"/>
      <c r="H150" s="22">
        <f>D150*F150</f>
        <v>0</v>
      </c>
      <c r="J150" s="22">
        <f>+D150*$F150/4</f>
        <v>0</v>
      </c>
    </row>
    <row r="151" spans="1:10" ht="15.75" thickBot="1" x14ac:dyDescent="0.3">
      <c r="A151" s="37"/>
      <c r="B151" s="31"/>
      <c r="C151" s="38" t="s">
        <v>149</v>
      </c>
      <c r="D151" s="27"/>
      <c r="E151" s="33"/>
      <c r="F151" s="34"/>
      <c r="H151" s="26"/>
      <c r="J151" s="27"/>
    </row>
    <row r="152" spans="1:10" ht="15.75" thickBot="1" x14ac:dyDescent="0.3">
      <c r="A152" s="17" t="s">
        <v>150</v>
      </c>
      <c r="B152" s="18" t="s">
        <v>8</v>
      </c>
      <c r="C152" s="19" t="s">
        <v>151</v>
      </c>
      <c r="D152" s="20">
        <f>+VLOOKUP(A152,BBDD!A:J,8,0)</f>
        <v>16</v>
      </c>
      <c r="E152" s="21">
        <f>+VLOOKUP(A152,BBDD!A:J,10,0)</f>
        <v>24</v>
      </c>
      <c r="F152" s="51"/>
      <c r="H152" s="22">
        <f>D152*F152</f>
        <v>0</v>
      </c>
      <c r="J152" s="22">
        <f>+D152*$F152/4</f>
        <v>0</v>
      </c>
    </row>
    <row r="153" spans="1:10" x14ac:dyDescent="0.25">
      <c r="A153" s="37"/>
      <c r="B153" s="31"/>
      <c r="C153" s="38" t="s">
        <v>152</v>
      </c>
      <c r="D153" s="27"/>
      <c r="E153" s="33"/>
      <c r="F153" s="34"/>
      <c r="H153" s="26"/>
      <c r="J153" s="27"/>
    </row>
    <row r="154" spans="1:10" ht="15.75" thickBot="1" x14ac:dyDescent="0.3">
      <c r="A154" s="46">
        <v>17</v>
      </c>
      <c r="B154" s="47"/>
      <c r="C154" s="48" t="s">
        <v>153</v>
      </c>
      <c r="D154" s="49"/>
      <c r="E154" s="49"/>
      <c r="F154" s="49"/>
      <c r="H154" s="49"/>
      <c r="J154" s="50"/>
    </row>
    <row r="155" spans="1:10" ht="15.75" thickBot="1" x14ac:dyDescent="0.3">
      <c r="A155" s="17" t="s">
        <v>154</v>
      </c>
      <c r="B155" s="18" t="s">
        <v>33</v>
      </c>
      <c r="C155" s="19" t="s">
        <v>155</v>
      </c>
      <c r="D155" s="20">
        <f>+VLOOKUP(A155,BBDD!A:J,8,0)</f>
        <v>205</v>
      </c>
      <c r="E155" s="21">
        <f>+VLOOKUP(A155,BBDD!A:J,10,0)</f>
        <v>1</v>
      </c>
      <c r="F155" s="51"/>
      <c r="H155" s="22">
        <f>D155*F155</f>
        <v>0</v>
      </c>
      <c r="J155" s="22">
        <f>+D155*$F155/4</f>
        <v>0</v>
      </c>
    </row>
    <row r="156" spans="1:10" ht="34.5" thickBot="1" x14ac:dyDescent="0.3">
      <c r="A156" s="37"/>
      <c r="B156" s="31"/>
      <c r="C156" s="38" t="s">
        <v>156</v>
      </c>
      <c r="D156" s="27"/>
      <c r="E156" s="33"/>
      <c r="F156" s="34"/>
      <c r="H156" s="26"/>
      <c r="J156" s="27"/>
    </row>
    <row r="157" spans="1:10" ht="15.75" thickBot="1" x14ac:dyDescent="0.3">
      <c r="A157" s="17" t="s">
        <v>157</v>
      </c>
      <c r="B157" s="18" t="s">
        <v>8</v>
      </c>
      <c r="C157" s="19" t="s">
        <v>158</v>
      </c>
      <c r="D157" s="20">
        <f>+VLOOKUP(A157,BBDD!A:J,8,0)</f>
        <v>21</v>
      </c>
      <c r="E157" s="21">
        <f>+VLOOKUP(A157,BBDD!A:J,10,0)</f>
        <v>3</v>
      </c>
      <c r="F157" s="51"/>
      <c r="H157" s="22">
        <f>D157*F157</f>
        <v>0</v>
      </c>
      <c r="J157" s="22">
        <f>+D157*$F157/4</f>
        <v>0</v>
      </c>
    </row>
    <row r="158" spans="1:10" x14ac:dyDescent="0.25">
      <c r="A158" s="37"/>
      <c r="B158" s="31"/>
      <c r="C158" s="38" t="s">
        <v>159</v>
      </c>
      <c r="D158" s="27"/>
      <c r="E158" s="33"/>
      <c r="F158" s="34"/>
      <c r="H158" s="26"/>
      <c r="J158" s="27"/>
    </row>
    <row r="159" spans="1:10" ht="15.75" thickBot="1" x14ac:dyDescent="0.3">
      <c r="A159" s="46">
        <v>18</v>
      </c>
      <c r="B159" s="47"/>
      <c r="C159" s="48" t="s">
        <v>160</v>
      </c>
      <c r="D159" s="49"/>
      <c r="E159" s="49"/>
      <c r="F159" s="49"/>
      <c r="H159" s="49"/>
      <c r="J159" s="50"/>
    </row>
    <row r="160" spans="1:10" ht="15.75" thickBot="1" x14ac:dyDescent="0.3">
      <c r="A160" s="17" t="s">
        <v>161</v>
      </c>
      <c r="B160" s="18" t="s">
        <v>8</v>
      </c>
      <c r="C160" s="19" t="s">
        <v>162</v>
      </c>
      <c r="D160" s="20">
        <f>+VLOOKUP(A160,BBDD!A:J,8,0)</f>
        <v>6</v>
      </c>
      <c r="E160" s="21">
        <f>+VLOOKUP(A160,BBDD!A:J,10,0)</f>
        <v>59</v>
      </c>
      <c r="F160" s="51"/>
      <c r="H160" s="22">
        <f>D160*F160</f>
        <v>0</v>
      </c>
      <c r="J160" s="22">
        <f>+D160*$F160/4</f>
        <v>0</v>
      </c>
    </row>
    <row r="161" spans="1:27" ht="57" thickBot="1" x14ac:dyDescent="0.3">
      <c r="A161" s="37"/>
      <c r="B161" s="31"/>
      <c r="C161" s="38" t="s">
        <v>163</v>
      </c>
      <c r="D161" s="27"/>
      <c r="E161" s="33"/>
      <c r="F161" s="34"/>
      <c r="H161" s="26"/>
      <c r="J161" s="27"/>
    </row>
    <row r="162" spans="1:27" s="7" customFormat="1" ht="15.75" thickBot="1" x14ac:dyDescent="0.3">
      <c r="A162" s="17" t="s">
        <v>164</v>
      </c>
      <c r="B162" s="18" t="s">
        <v>8</v>
      </c>
      <c r="C162" s="19" t="s">
        <v>165</v>
      </c>
      <c r="D162" s="20">
        <f>+VLOOKUP(A162,BBDD!A:J,8,0)</f>
        <v>6</v>
      </c>
      <c r="E162" s="21">
        <f>+VLOOKUP(A162,BBDD!A:J,10,0)</f>
        <v>65</v>
      </c>
      <c r="F162" s="51"/>
      <c r="G162"/>
      <c r="H162" s="22">
        <f>D162*F162</f>
        <v>0</v>
      </c>
      <c r="I162"/>
      <c r="J162" s="22">
        <f>+D162*$F162/4</f>
        <v>0</v>
      </c>
    </row>
    <row r="163" spans="1:27" s="7" customFormat="1" ht="45.75" thickBot="1" x14ac:dyDescent="0.3">
      <c r="A163" s="37"/>
      <c r="B163" s="31"/>
      <c r="C163" s="38" t="s">
        <v>166</v>
      </c>
      <c r="D163" s="27"/>
      <c r="E163" s="33"/>
      <c r="F163" s="34"/>
      <c r="G163"/>
      <c r="H163" s="26"/>
      <c r="I163"/>
      <c r="J163" s="27"/>
    </row>
    <row r="164" spans="1:27" s="7" customFormat="1" ht="15.75" thickBot="1" x14ac:dyDescent="0.3">
      <c r="A164" s="17" t="s">
        <v>167</v>
      </c>
      <c r="B164" s="18" t="s">
        <v>8</v>
      </c>
      <c r="C164" s="19" t="s">
        <v>168</v>
      </c>
      <c r="D164" s="20">
        <f>+VLOOKUP(A164,BBDD!A:J,8,0)</f>
        <v>8</v>
      </c>
      <c r="E164" s="21">
        <f>+VLOOKUP(A164,BBDD!A:J,10,0)</f>
        <v>95</v>
      </c>
      <c r="F164" s="51"/>
      <c r="G164"/>
      <c r="H164" s="22">
        <f>D164*F164</f>
        <v>0</v>
      </c>
      <c r="I164"/>
      <c r="J164" s="22">
        <f>+D164*$F164/4</f>
        <v>0</v>
      </c>
    </row>
    <row r="165" spans="1:27" s="7" customFormat="1" ht="45.75" thickBot="1" x14ac:dyDescent="0.3">
      <c r="A165" s="37"/>
      <c r="B165" s="31"/>
      <c r="C165" s="38" t="s">
        <v>169</v>
      </c>
      <c r="D165" s="27"/>
      <c r="E165" s="33"/>
      <c r="F165" s="34"/>
      <c r="G165"/>
      <c r="H165" s="26"/>
      <c r="I165"/>
      <c r="J165" s="27"/>
    </row>
    <row r="166" spans="1:27" ht="15.75" thickBot="1" x14ac:dyDescent="0.3">
      <c r="A166" s="17" t="s">
        <v>170</v>
      </c>
      <c r="B166" s="18" t="s">
        <v>8</v>
      </c>
      <c r="C166" s="19" t="s">
        <v>171</v>
      </c>
      <c r="D166" s="20">
        <f>+VLOOKUP(A166,BBDD!A:J,8,0)</f>
        <v>8</v>
      </c>
      <c r="E166" s="21">
        <f>+VLOOKUP(A166,BBDD!A:J,10,0)</f>
        <v>71</v>
      </c>
      <c r="F166" s="51"/>
      <c r="H166" s="22">
        <f>D166*F166</f>
        <v>0</v>
      </c>
      <c r="J166" s="22">
        <f>+D166*$F166/4</f>
        <v>0</v>
      </c>
    </row>
    <row r="167" spans="1:27" ht="15.75" thickBot="1" x14ac:dyDescent="0.3">
      <c r="A167" s="37"/>
      <c r="B167" s="31"/>
      <c r="C167" s="38" t="s">
        <v>172</v>
      </c>
      <c r="D167" s="27"/>
      <c r="E167" s="33"/>
      <c r="F167" s="34"/>
      <c r="H167" s="26"/>
      <c r="J167" s="27"/>
    </row>
    <row r="168" spans="1:27" ht="15.75" thickBot="1" x14ac:dyDescent="0.3">
      <c r="A168" s="17" t="s">
        <v>173</v>
      </c>
      <c r="B168" s="18" t="s">
        <v>8</v>
      </c>
      <c r="C168" s="19" t="s">
        <v>174</v>
      </c>
      <c r="D168" s="20">
        <f>+VLOOKUP(A168,BBDD!A:J,8,0)</f>
        <v>26</v>
      </c>
      <c r="E168" s="21">
        <f>+VLOOKUP(A168,BBDD!A:J,10,0)</f>
        <v>7.5</v>
      </c>
      <c r="F168" s="51"/>
      <c r="H168" s="22">
        <f>D168*F168</f>
        <v>0</v>
      </c>
      <c r="J168" s="22">
        <f>+D168*$F168/4</f>
        <v>0</v>
      </c>
    </row>
    <row r="169" spans="1:27" ht="15.75" thickBot="1" x14ac:dyDescent="0.3">
      <c r="A169" s="37"/>
      <c r="B169" s="31"/>
      <c r="C169" s="38" t="s">
        <v>175</v>
      </c>
      <c r="D169" s="27"/>
      <c r="E169" s="33"/>
      <c r="F169" s="34"/>
      <c r="H169" s="26"/>
      <c r="J169" s="27"/>
    </row>
    <row r="170" spans="1:27" ht="15.75" thickBot="1" x14ac:dyDescent="0.3">
      <c r="A170" s="17" t="s">
        <v>176</v>
      </c>
      <c r="B170" s="18" t="s">
        <v>8</v>
      </c>
      <c r="C170" s="19" t="s">
        <v>177</v>
      </c>
      <c r="D170" s="20">
        <f>+VLOOKUP(A170,BBDD!A:J,8,0)</f>
        <v>103</v>
      </c>
      <c r="E170" s="21">
        <f>+VLOOKUP(A170,BBDD!A:J,10,0)</f>
        <v>2.5</v>
      </c>
      <c r="F170" s="51"/>
      <c r="H170" s="22">
        <f>D170*F170</f>
        <v>0</v>
      </c>
      <c r="J170" s="22">
        <f>+D170*$F170/4</f>
        <v>0</v>
      </c>
    </row>
    <row r="171" spans="1:27" ht="15.75" thickBot="1" x14ac:dyDescent="0.3">
      <c r="A171" s="37"/>
      <c r="B171" s="31"/>
      <c r="C171" s="38" t="s">
        <v>175</v>
      </c>
      <c r="D171" s="27"/>
      <c r="E171" s="33"/>
      <c r="F171" s="34"/>
      <c r="H171" s="26"/>
      <c r="J171" s="27"/>
    </row>
    <row r="172" spans="1:27" ht="15.75" thickBot="1" x14ac:dyDescent="0.3">
      <c r="A172" s="17" t="s">
        <v>178</v>
      </c>
      <c r="B172" s="18" t="s">
        <v>8</v>
      </c>
      <c r="C172" s="19" t="s">
        <v>179</v>
      </c>
      <c r="D172" s="20">
        <f>+VLOOKUP(A172,BBDD!A:J,8,0)</f>
        <v>8</v>
      </c>
      <c r="E172" s="21">
        <f>+VLOOKUP(A172,BBDD!A:J,10,0)</f>
        <v>12</v>
      </c>
      <c r="F172" s="51"/>
      <c r="H172" s="22">
        <f>D172*F172</f>
        <v>0</v>
      </c>
      <c r="J172" s="22">
        <f>+D172*$F172/4</f>
        <v>0</v>
      </c>
    </row>
    <row r="173" spans="1:27" ht="45.75" thickBot="1" x14ac:dyDescent="0.3">
      <c r="A173" s="37"/>
      <c r="B173" s="31"/>
      <c r="C173" s="38" t="s">
        <v>180</v>
      </c>
      <c r="D173" s="27"/>
      <c r="E173" s="33"/>
      <c r="F173" s="34"/>
      <c r="H173" s="26"/>
      <c r="J173" s="27"/>
    </row>
    <row r="174" spans="1:27" s="6" customFormat="1" ht="15.75" thickBot="1" x14ac:dyDescent="0.3">
      <c r="A174" s="17" t="s">
        <v>181</v>
      </c>
      <c r="B174" s="18" t="s">
        <v>8</v>
      </c>
      <c r="C174" s="19" t="s">
        <v>182</v>
      </c>
      <c r="D174" s="20">
        <f>+VLOOKUP(A174,BBDD!A:J,8,0)</f>
        <v>6</v>
      </c>
      <c r="E174" s="21">
        <f>+VLOOKUP(A174,BBDD!A:J,10,0)</f>
        <v>23</v>
      </c>
      <c r="F174" s="51"/>
      <c r="G174"/>
      <c r="H174" s="22">
        <f>D174*F174</f>
        <v>0</v>
      </c>
      <c r="I174"/>
      <c r="J174" s="22">
        <f>+D174*$F174/4</f>
        <v>0</v>
      </c>
      <c r="K174"/>
      <c r="L174"/>
      <c r="M174"/>
      <c r="N174"/>
      <c r="O174"/>
      <c r="P174"/>
      <c r="Q174"/>
      <c r="R174"/>
      <c r="S174"/>
      <c r="T174"/>
      <c r="U174"/>
      <c r="V174"/>
      <c r="W174"/>
      <c r="X174"/>
      <c r="Y174"/>
      <c r="Z174"/>
      <c r="AA174"/>
    </row>
    <row r="175" spans="1:27" s="6" customFormat="1" ht="34.5" thickBot="1" x14ac:dyDescent="0.3">
      <c r="A175" s="37"/>
      <c r="B175" s="31"/>
      <c r="C175" s="38" t="s">
        <v>183</v>
      </c>
      <c r="D175" s="27"/>
      <c r="E175" s="33"/>
      <c r="F175" s="34"/>
      <c r="G175"/>
      <c r="H175" s="26"/>
      <c r="I175"/>
      <c r="J175" s="27"/>
      <c r="K175"/>
      <c r="L175"/>
      <c r="M175"/>
      <c r="N175"/>
      <c r="O175"/>
      <c r="P175"/>
      <c r="Q175"/>
      <c r="R175"/>
      <c r="S175"/>
      <c r="T175"/>
      <c r="U175"/>
      <c r="V175"/>
      <c r="W175"/>
      <c r="X175"/>
      <c r="Y175"/>
      <c r="Z175"/>
      <c r="AA175"/>
    </row>
    <row r="176" spans="1:27" s="6" customFormat="1" ht="15.75" thickBot="1" x14ac:dyDescent="0.3">
      <c r="A176" s="17" t="s">
        <v>184</v>
      </c>
      <c r="B176" s="18" t="s">
        <v>8</v>
      </c>
      <c r="C176" s="19" t="s">
        <v>185</v>
      </c>
      <c r="D176" s="20">
        <f>+VLOOKUP(A176,BBDD!A:J,8,0)</f>
        <v>6</v>
      </c>
      <c r="E176" s="21">
        <f>+VLOOKUP(A176,BBDD!A:J,10,0)</f>
        <v>32</v>
      </c>
      <c r="F176" s="51"/>
      <c r="G176"/>
      <c r="H176" s="22">
        <f>D176*F176</f>
        <v>0</v>
      </c>
      <c r="I176"/>
      <c r="J176" s="22">
        <f>+D176*$F176/4</f>
        <v>0</v>
      </c>
      <c r="K176"/>
      <c r="L176"/>
      <c r="M176"/>
      <c r="N176"/>
      <c r="O176"/>
      <c r="P176"/>
      <c r="Q176"/>
      <c r="R176"/>
      <c r="S176"/>
      <c r="T176"/>
      <c r="U176"/>
      <c r="V176"/>
      <c r="W176"/>
      <c r="X176"/>
      <c r="Y176"/>
      <c r="Z176"/>
      <c r="AA176"/>
    </row>
    <row r="177" spans="1:27" s="6" customFormat="1" ht="23.25" thickBot="1" x14ac:dyDescent="0.3">
      <c r="A177" s="37"/>
      <c r="B177" s="31"/>
      <c r="C177" s="38" t="s">
        <v>186</v>
      </c>
      <c r="D177" s="27"/>
      <c r="E177" s="33"/>
      <c r="F177" s="34"/>
      <c r="G177"/>
      <c r="H177" s="26"/>
      <c r="I177"/>
      <c r="J177" s="27"/>
      <c r="K177"/>
      <c r="L177"/>
      <c r="M177"/>
      <c r="N177"/>
      <c r="O177"/>
      <c r="P177"/>
      <c r="Q177"/>
      <c r="R177"/>
      <c r="S177"/>
      <c r="T177"/>
      <c r="U177"/>
      <c r="V177"/>
      <c r="W177"/>
      <c r="X177"/>
      <c r="Y177"/>
      <c r="Z177"/>
      <c r="AA177"/>
    </row>
    <row r="178" spans="1:27" s="6" customFormat="1" ht="15.75" thickBot="1" x14ac:dyDescent="0.3">
      <c r="A178" s="17" t="s">
        <v>187</v>
      </c>
      <c r="B178" s="18" t="s">
        <v>8</v>
      </c>
      <c r="C178" s="19" t="s">
        <v>188</v>
      </c>
      <c r="D178" s="20">
        <f>+VLOOKUP(A178,BBDD!A:J,8,0)</f>
        <v>6</v>
      </c>
      <c r="E178" s="21">
        <f>+VLOOKUP(A178,BBDD!A:J,10,0)</f>
        <v>31</v>
      </c>
      <c r="F178" s="51"/>
      <c r="G178"/>
      <c r="H178" s="22">
        <f>D178*F178</f>
        <v>0</v>
      </c>
      <c r="I178"/>
      <c r="J178" s="22">
        <f>+D178*$F178/4</f>
        <v>0</v>
      </c>
      <c r="K178"/>
      <c r="L178"/>
      <c r="M178"/>
      <c r="N178"/>
      <c r="O178"/>
      <c r="P178"/>
      <c r="Q178"/>
      <c r="R178"/>
      <c r="S178"/>
      <c r="T178"/>
      <c r="U178"/>
      <c r="V178"/>
      <c r="W178"/>
      <c r="X178"/>
      <c r="Y178"/>
      <c r="Z178"/>
      <c r="AA178"/>
    </row>
    <row r="179" spans="1:27" s="6" customFormat="1" ht="22.5" x14ac:dyDescent="0.25">
      <c r="A179" s="37"/>
      <c r="B179" s="31"/>
      <c r="C179" s="38" t="s">
        <v>189</v>
      </c>
      <c r="D179" s="27"/>
      <c r="E179" s="33"/>
      <c r="F179" s="34"/>
      <c r="G179"/>
      <c r="H179" s="26"/>
      <c r="I179"/>
      <c r="J179" s="27"/>
      <c r="K179"/>
      <c r="L179"/>
      <c r="M179"/>
      <c r="N179"/>
      <c r="O179"/>
      <c r="P179"/>
      <c r="Q179"/>
      <c r="R179"/>
      <c r="S179"/>
      <c r="T179"/>
      <c r="U179"/>
      <c r="V179"/>
      <c r="W179"/>
      <c r="X179"/>
      <c r="Y179"/>
      <c r="Z179"/>
      <c r="AA179"/>
    </row>
    <row r="180" spans="1:27" ht="15.75" thickBot="1" x14ac:dyDescent="0.3">
      <c r="A180" s="46">
        <v>19</v>
      </c>
      <c r="B180" s="47"/>
      <c r="C180" s="48" t="s">
        <v>190</v>
      </c>
      <c r="D180" s="49"/>
      <c r="E180" s="49"/>
      <c r="F180" s="49"/>
      <c r="H180" s="49"/>
      <c r="J180" s="50"/>
    </row>
    <row r="181" spans="1:27" s="6" customFormat="1" ht="15.75" thickBot="1" x14ac:dyDescent="0.3">
      <c r="A181" s="17" t="s">
        <v>191</v>
      </c>
      <c r="B181" s="18"/>
      <c r="C181" s="19" t="s">
        <v>192</v>
      </c>
      <c r="D181" s="20">
        <f>+VLOOKUP(A181,BBDD!A:J,8,0)</f>
        <v>11</v>
      </c>
      <c r="E181" s="21">
        <f>+VLOOKUP(A181,BBDD!A:J,10,0)</f>
        <v>131</v>
      </c>
      <c r="F181" s="51"/>
      <c r="G181"/>
      <c r="H181" s="22">
        <f>D181*F181</f>
        <v>0</v>
      </c>
      <c r="I181"/>
      <c r="J181" s="22">
        <f>+D181*$F181/4</f>
        <v>0</v>
      </c>
      <c r="K181"/>
      <c r="L181"/>
      <c r="M181"/>
      <c r="N181"/>
      <c r="O181"/>
      <c r="P181"/>
      <c r="Q181"/>
      <c r="R181"/>
      <c r="S181"/>
      <c r="T181"/>
      <c r="U181"/>
      <c r="V181"/>
      <c r="W181"/>
      <c r="X181"/>
      <c r="Y181"/>
      <c r="Z181"/>
      <c r="AA181"/>
    </row>
    <row r="182" spans="1:27" s="6" customFormat="1" ht="248.25" thickBot="1" x14ac:dyDescent="0.3">
      <c r="A182" s="37"/>
      <c r="B182" s="31"/>
      <c r="C182" s="32" t="s">
        <v>193</v>
      </c>
      <c r="D182" s="27"/>
      <c r="E182" s="33"/>
      <c r="F182" s="34"/>
      <c r="G182"/>
      <c r="H182" s="26"/>
      <c r="I182"/>
      <c r="J182" s="27"/>
      <c r="K182"/>
      <c r="L182"/>
      <c r="M182"/>
      <c r="N182"/>
      <c r="O182"/>
      <c r="P182"/>
      <c r="Q182"/>
      <c r="R182"/>
      <c r="S182"/>
      <c r="T182"/>
      <c r="U182"/>
      <c r="V182"/>
      <c r="W182"/>
      <c r="X182"/>
      <c r="Y182"/>
      <c r="Z182"/>
      <c r="AA182"/>
    </row>
    <row r="183" spans="1:27" s="6" customFormat="1" ht="15.75" thickBot="1" x14ac:dyDescent="0.3">
      <c r="A183" s="17" t="s">
        <v>194</v>
      </c>
      <c r="B183" s="18"/>
      <c r="C183" s="41" t="s">
        <v>195</v>
      </c>
      <c r="D183" s="20">
        <f>+VLOOKUP(A183,BBDD!A:J,8,0)</f>
        <v>21</v>
      </c>
      <c r="E183" s="21">
        <f>+VLOOKUP(A183,BBDD!A:J,10,0)</f>
        <v>137</v>
      </c>
      <c r="F183" s="51"/>
      <c r="G183"/>
      <c r="H183" s="22">
        <f>D183*F183</f>
        <v>0</v>
      </c>
      <c r="I183"/>
      <c r="J183" s="22">
        <f>+D183*$F183/4</f>
        <v>0</v>
      </c>
      <c r="K183"/>
      <c r="L183"/>
      <c r="M183"/>
      <c r="N183"/>
      <c r="O183"/>
      <c r="P183"/>
      <c r="Q183"/>
      <c r="R183"/>
      <c r="S183"/>
      <c r="T183"/>
      <c r="U183"/>
      <c r="V183"/>
      <c r="W183"/>
      <c r="X183"/>
      <c r="Y183"/>
      <c r="Z183"/>
      <c r="AA183"/>
    </row>
    <row r="184" spans="1:27" s="6" customFormat="1" ht="259.5" thickBot="1" x14ac:dyDescent="0.3">
      <c r="A184" s="37"/>
      <c r="B184" s="31"/>
      <c r="C184" s="32" t="s">
        <v>196</v>
      </c>
      <c r="D184" s="27"/>
      <c r="E184" s="33"/>
      <c r="F184" s="34"/>
      <c r="G184"/>
      <c r="H184" s="26"/>
      <c r="I184"/>
      <c r="J184" s="27"/>
      <c r="K184"/>
      <c r="L184"/>
      <c r="M184"/>
      <c r="N184"/>
      <c r="O184"/>
      <c r="P184"/>
      <c r="Q184"/>
      <c r="R184"/>
      <c r="S184"/>
      <c r="T184"/>
      <c r="U184"/>
      <c r="V184"/>
      <c r="W184"/>
      <c r="X184"/>
      <c r="Y184"/>
      <c r="Z184"/>
      <c r="AA184"/>
    </row>
    <row r="185" spans="1:27" s="6" customFormat="1" ht="15.75" thickBot="1" x14ac:dyDescent="0.3">
      <c r="A185" s="17" t="s">
        <v>197</v>
      </c>
      <c r="B185" s="18"/>
      <c r="C185" s="19" t="s">
        <v>198</v>
      </c>
      <c r="D185" s="20">
        <f>+VLOOKUP(A185,BBDD!A:J,8,0)</f>
        <v>13</v>
      </c>
      <c r="E185" s="21">
        <f>+VLOOKUP(A185,BBDD!A:J,10,0)</f>
        <v>148</v>
      </c>
      <c r="F185" s="51"/>
      <c r="G185"/>
      <c r="H185" s="22">
        <f>D185*F185</f>
        <v>0</v>
      </c>
      <c r="I185"/>
      <c r="J185" s="22">
        <f>+D185*$F185/4</f>
        <v>0</v>
      </c>
      <c r="K185"/>
      <c r="L185"/>
      <c r="M185"/>
      <c r="N185"/>
      <c r="O185"/>
      <c r="P185"/>
      <c r="Q185"/>
      <c r="R185"/>
      <c r="S185"/>
      <c r="T185"/>
      <c r="U185"/>
      <c r="V185"/>
      <c r="W185"/>
      <c r="X185"/>
      <c r="Y185"/>
      <c r="Z185"/>
      <c r="AA185"/>
    </row>
    <row r="186" spans="1:27" s="6" customFormat="1" ht="270.75" thickBot="1" x14ac:dyDescent="0.3">
      <c r="A186" s="37"/>
      <c r="B186" s="31"/>
      <c r="C186" s="32" t="s">
        <v>199</v>
      </c>
      <c r="D186" s="27"/>
      <c r="E186" s="33"/>
      <c r="F186" s="34"/>
      <c r="G186"/>
      <c r="H186" s="26"/>
      <c r="I186"/>
      <c r="J186" s="27"/>
      <c r="K186"/>
      <c r="L186"/>
      <c r="M186"/>
      <c r="N186"/>
      <c r="O186"/>
      <c r="P186"/>
      <c r="Q186"/>
      <c r="R186"/>
      <c r="S186"/>
      <c r="T186"/>
      <c r="U186"/>
      <c r="V186"/>
      <c r="W186"/>
      <c r="X186"/>
      <c r="Y186"/>
      <c r="Z186"/>
      <c r="AA186"/>
    </row>
    <row r="187" spans="1:27" s="6" customFormat="1" ht="15.75" thickBot="1" x14ac:dyDescent="0.3">
      <c r="A187" s="17" t="s">
        <v>200</v>
      </c>
      <c r="B187" s="18"/>
      <c r="C187" s="19" t="s">
        <v>201</v>
      </c>
      <c r="D187" s="20">
        <f>+VLOOKUP(A187,BBDD!A:J,8,0)</f>
        <v>13</v>
      </c>
      <c r="E187" s="21">
        <f>+VLOOKUP(A187,BBDD!A:J,10,0)</f>
        <v>220</v>
      </c>
      <c r="F187" s="51"/>
      <c r="G187"/>
      <c r="H187" s="22">
        <f>D187*F187</f>
        <v>0</v>
      </c>
      <c r="I187"/>
      <c r="J187" s="22">
        <f>+D187*$F187/4</f>
        <v>0</v>
      </c>
      <c r="K187"/>
      <c r="L187"/>
      <c r="M187"/>
      <c r="N187"/>
      <c r="O187"/>
      <c r="P187"/>
      <c r="Q187"/>
      <c r="R187"/>
      <c r="S187"/>
      <c r="T187"/>
      <c r="U187"/>
      <c r="V187"/>
      <c r="W187"/>
      <c r="X187"/>
      <c r="Y187"/>
      <c r="Z187"/>
      <c r="AA187"/>
    </row>
    <row r="188" spans="1:27" s="6" customFormat="1" ht="270.75" thickBot="1" x14ac:dyDescent="0.3">
      <c r="A188" s="37"/>
      <c r="B188" s="31"/>
      <c r="C188" s="32" t="s">
        <v>202</v>
      </c>
      <c r="D188" s="27"/>
      <c r="E188" s="33"/>
      <c r="F188" s="34"/>
      <c r="G188"/>
      <c r="H188" s="26"/>
      <c r="I188"/>
      <c r="J188" s="27"/>
      <c r="K188"/>
      <c r="L188"/>
      <c r="M188"/>
      <c r="N188"/>
      <c r="O188"/>
      <c r="P188"/>
      <c r="Q188"/>
      <c r="R188"/>
      <c r="S188"/>
      <c r="T188"/>
      <c r="U188"/>
      <c r="V188"/>
      <c r="W188"/>
      <c r="X188"/>
      <c r="Y188"/>
      <c r="Z188"/>
      <c r="AA188"/>
    </row>
    <row r="189" spans="1:27" s="6" customFormat="1" ht="15.75" thickBot="1" x14ac:dyDescent="0.3">
      <c r="A189" s="17" t="s">
        <v>203</v>
      </c>
      <c r="B189" s="18" t="s">
        <v>8</v>
      </c>
      <c r="C189" s="19" t="s">
        <v>204</v>
      </c>
      <c r="D189" s="20">
        <f>+VLOOKUP(A189,BBDD!A:J,8,0)</f>
        <v>13</v>
      </c>
      <c r="E189" s="21">
        <f>+VLOOKUP(A189,BBDD!A:J,10,0)</f>
        <v>68</v>
      </c>
      <c r="F189" s="51"/>
      <c r="G189"/>
      <c r="H189" s="22">
        <f>D189*F189</f>
        <v>0</v>
      </c>
      <c r="I189"/>
      <c r="J189" s="22">
        <f>+D189*$F189/4</f>
        <v>0</v>
      </c>
      <c r="K189"/>
      <c r="L189"/>
      <c r="M189"/>
      <c r="N189"/>
      <c r="O189"/>
      <c r="P189"/>
      <c r="Q189"/>
      <c r="R189"/>
      <c r="S189"/>
      <c r="T189"/>
      <c r="U189"/>
      <c r="V189"/>
      <c r="W189"/>
      <c r="X189"/>
      <c r="Y189"/>
      <c r="Z189"/>
      <c r="AA189"/>
    </row>
    <row r="190" spans="1:27" s="6" customFormat="1" ht="34.5" thickBot="1" x14ac:dyDescent="0.3">
      <c r="A190" s="37"/>
      <c r="B190" s="31"/>
      <c r="C190" s="38" t="s">
        <v>333</v>
      </c>
      <c r="D190" s="27"/>
      <c r="E190" s="33"/>
      <c r="F190" s="34"/>
      <c r="G190"/>
      <c r="H190" s="26"/>
      <c r="I190"/>
      <c r="J190" s="27"/>
      <c r="K190"/>
      <c r="L190"/>
      <c r="M190"/>
      <c r="N190"/>
      <c r="O190"/>
      <c r="P190"/>
      <c r="Q190"/>
      <c r="R190"/>
      <c r="S190"/>
      <c r="T190"/>
      <c r="U190"/>
      <c r="V190"/>
      <c r="W190"/>
      <c r="X190"/>
      <c r="Y190"/>
      <c r="Z190"/>
      <c r="AA190"/>
    </row>
    <row r="191" spans="1:27" s="6" customFormat="1" ht="15.75" thickBot="1" x14ac:dyDescent="0.3">
      <c r="A191" s="17" t="s">
        <v>205</v>
      </c>
      <c r="B191" s="18" t="s">
        <v>8</v>
      </c>
      <c r="C191" s="19" t="s">
        <v>206</v>
      </c>
      <c r="D191" s="20">
        <f>+VLOOKUP(A191,BBDD!A:J,8,0)</f>
        <v>16</v>
      </c>
      <c r="E191" s="21">
        <f>+VLOOKUP(A191,BBDD!A:J,10,0)</f>
        <v>147</v>
      </c>
      <c r="F191" s="51"/>
      <c r="G191"/>
      <c r="H191" s="22">
        <f>D191*F191</f>
        <v>0</v>
      </c>
      <c r="I191"/>
      <c r="J191" s="22">
        <f>+D191*$F191/4</f>
        <v>0</v>
      </c>
      <c r="K191"/>
      <c r="L191"/>
      <c r="M191"/>
      <c r="N191"/>
      <c r="O191"/>
      <c r="P191"/>
      <c r="Q191"/>
      <c r="R191"/>
      <c r="S191"/>
      <c r="T191"/>
      <c r="U191"/>
      <c r="V191"/>
      <c r="W191"/>
      <c r="X191"/>
      <c r="Y191"/>
      <c r="Z191"/>
      <c r="AA191"/>
    </row>
    <row r="192" spans="1:27" s="6" customFormat="1" ht="23.25" thickBot="1" x14ac:dyDescent="0.3">
      <c r="A192" s="37"/>
      <c r="B192" s="31"/>
      <c r="C192" s="38" t="s">
        <v>334</v>
      </c>
      <c r="D192" s="27"/>
      <c r="E192" s="33"/>
      <c r="F192" s="34"/>
      <c r="G192"/>
      <c r="H192" s="26"/>
      <c r="I192"/>
      <c r="J192" s="27"/>
      <c r="K192"/>
      <c r="L192"/>
      <c r="M192"/>
      <c r="N192"/>
      <c r="O192"/>
      <c r="P192"/>
      <c r="Q192"/>
      <c r="R192"/>
      <c r="S192"/>
      <c r="T192"/>
      <c r="U192"/>
      <c r="V192"/>
      <c r="W192"/>
      <c r="X192"/>
      <c r="Y192"/>
      <c r="Z192"/>
      <c r="AA192"/>
    </row>
    <row r="193" spans="1:27" s="6" customFormat="1" ht="15.75" thickBot="1" x14ac:dyDescent="0.3">
      <c r="A193" s="17" t="s">
        <v>207</v>
      </c>
      <c r="B193" s="18" t="s">
        <v>8</v>
      </c>
      <c r="C193" s="19" t="s">
        <v>208</v>
      </c>
      <c r="D193" s="20">
        <f>+VLOOKUP(A193,BBDD!A:J,8,0)</f>
        <v>11</v>
      </c>
      <c r="E193" s="21">
        <f>+VLOOKUP(A193,BBDD!A:J,10,0)</f>
        <v>252</v>
      </c>
      <c r="F193" s="51"/>
      <c r="G193"/>
      <c r="H193" s="22">
        <f>D193*F193</f>
        <v>0</v>
      </c>
      <c r="I193"/>
      <c r="J193" s="22">
        <f>+D193*$F193/4</f>
        <v>0</v>
      </c>
      <c r="K193"/>
      <c r="L193"/>
      <c r="M193"/>
      <c r="N193"/>
      <c r="O193"/>
      <c r="P193"/>
      <c r="Q193"/>
      <c r="R193"/>
      <c r="S193"/>
      <c r="T193"/>
      <c r="U193"/>
      <c r="V193"/>
      <c r="W193"/>
      <c r="X193"/>
      <c r="Y193"/>
      <c r="Z193"/>
      <c r="AA193"/>
    </row>
    <row r="194" spans="1:27" s="6" customFormat="1" ht="45.75" thickBot="1" x14ac:dyDescent="0.3">
      <c r="A194" s="37"/>
      <c r="B194" s="31"/>
      <c r="C194" s="38" t="s">
        <v>335</v>
      </c>
      <c r="D194" s="27"/>
      <c r="E194" s="33"/>
      <c r="F194" s="34"/>
      <c r="G194"/>
      <c r="H194" s="26"/>
      <c r="I194"/>
      <c r="J194" s="27"/>
      <c r="K194"/>
      <c r="L194"/>
      <c r="M194"/>
      <c r="N194"/>
      <c r="O194"/>
      <c r="P194"/>
      <c r="Q194"/>
      <c r="R194"/>
      <c r="S194"/>
      <c r="T194"/>
      <c r="U194"/>
      <c r="V194"/>
      <c r="W194"/>
      <c r="X194"/>
      <c r="Y194"/>
      <c r="Z194"/>
      <c r="AA194"/>
    </row>
    <row r="195" spans="1:27" s="6" customFormat="1" ht="15.75" thickBot="1" x14ac:dyDescent="0.3">
      <c r="A195" s="17" t="s">
        <v>209</v>
      </c>
      <c r="B195" s="18" t="s">
        <v>8</v>
      </c>
      <c r="C195" s="19" t="s">
        <v>210</v>
      </c>
      <c r="D195" s="20">
        <f>+VLOOKUP(A195,BBDD!A:J,8,0)</f>
        <v>11</v>
      </c>
      <c r="E195" s="21">
        <f>+VLOOKUP(A195,BBDD!A:J,10,0)</f>
        <v>96</v>
      </c>
      <c r="F195" s="51"/>
      <c r="G195"/>
      <c r="H195" s="22">
        <f>D195*F195</f>
        <v>0</v>
      </c>
      <c r="I195"/>
      <c r="J195" s="22">
        <f>+D195*$F195/4</f>
        <v>0</v>
      </c>
      <c r="K195"/>
      <c r="L195"/>
      <c r="M195"/>
      <c r="N195"/>
      <c r="O195"/>
      <c r="P195"/>
      <c r="Q195"/>
      <c r="R195"/>
      <c r="S195"/>
      <c r="T195"/>
      <c r="U195"/>
      <c r="V195"/>
      <c r="W195"/>
      <c r="X195"/>
      <c r="Y195"/>
      <c r="Z195"/>
      <c r="AA195"/>
    </row>
    <row r="196" spans="1:27" s="6" customFormat="1" ht="15.75" thickBot="1" x14ac:dyDescent="0.3">
      <c r="A196" s="37"/>
      <c r="B196" s="31"/>
      <c r="C196" s="38" t="s">
        <v>211</v>
      </c>
      <c r="D196" s="27"/>
      <c r="E196" s="33"/>
      <c r="F196" s="34"/>
      <c r="G196"/>
      <c r="H196" s="26"/>
      <c r="I196"/>
      <c r="J196" s="27"/>
      <c r="K196"/>
      <c r="L196"/>
      <c r="M196"/>
      <c r="N196"/>
      <c r="O196"/>
      <c r="P196"/>
      <c r="Q196"/>
      <c r="R196"/>
      <c r="S196"/>
      <c r="T196"/>
      <c r="U196"/>
      <c r="V196"/>
      <c r="W196"/>
      <c r="X196"/>
      <c r="Y196"/>
      <c r="Z196"/>
      <c r="AA196"/>
    </row>
    <row r="197" spans="1:27" s="6" customFormat="1" ht="15.75" thickBot="1" x14ac:dyDescent="0.3">
      <c r="A197" s="17" t="s">
        <v>212</v>
      </c>
      <c r="B197" s="18" t="s">
        <v>8</v>
      </c>
      <c r="C197" s="19" t="s">
        <v>213</v>
      </c>
      <c r="D197" s="20">
        <f>+VLOOKUP(A197,BBDD!A:J,8,0)</f>
        <v>11</v>
      </c>
      <c r="E197" s="21">
        <f>+VLOOKUP(A197,BBDD!A:J,10,0)</f>
        <v>69</v>
      </c>
      <c r="F197" s="51"/>
      <c r="G197"/>
      <c r="H197" s="22">
        <f>D197*F197</f>
        <v>0</v>
      </c>
      <c r="I197"/>
      <c r="J197" s="22">
        <f>+D197*$F197/4</f>
        <v>0</v>
      </c>
      <c r="K197"/>
      <c r="L197"/>
      <c r="M197"/>
      <c r="N197"/>
      <c r="O197"/>
      <c r="P197"/>
      <c r="Q197"/>
      <c r="R197"/>
      <c r="S197"/>
      <c r="T197"/>
      <c r="U197"/>
      <c r="V197"/>
      <c r="W197"/>
      <c r="X197"/>
      <c r="Y197"/>
      <c r="Z197"/>
      <c r="AA197"/>
    </row>
    <row r="198" spans="1:27" s="6" customFormat="1" ht="15.75" thickBot="1" x14ac:dyDescent="0.3">
      <c r="A198" s="37"/>
      <c r="B198" s="31"/>
      <c r="C198" s="38" t="s">
        <v>214</v>
      </c>
      <c r="D198" s="27"/>
      <c r="E198" s="33"/>
      <c r="F198" s="34"/>
      <c r="G198"/>
      <c r="H198" s="26"/>
      <c r="I198"/>
      <c r="J198" s="27"/>
      <c r="K198"/>
      <c r="L198"/>
      <c r="M198"/>
      <c r="N198"/>
      <c r="O198"/>
      <c r="P198"/>
      <c r="Q198"/>
      <c r="R198"/>
      <c r="S198"/>
      <c r="T198"/>
      <c r="U198"/>
      <c r="V198"/>
      <c r="W198"/>
      <c r="X198"/>
      <c r="Y198"/>
      <c r="Z198"/>
      <c r="AA198"/>
    </row>
    <row r="199" spans="1:27" s="6" customFormat="1" ht="15.75" thickBot="1" x14ac:dyDescent="0.3">
      <c r="A199" s="17" t="s">
        <v>215</v>
      </c>
      <c r="B199" s="18" t="s">
        <v>8</v>
      </c>
      <c r="C199" s="19" t="s">
        <v>216</v>
      </c>
      <c r="D199" s="20">
        <f>+VLOOKUP(A199,BBDD!A:J,8,0)</f>
        <v>2</v>
      </c>
      <c r="E199" s="21">
        <f>+VLOOKUP(A199,BBDD!A:J,10,0)</f>
        <v>59</v>
      </c>
      <c r="F199" s="51"/>
      <c r="G199"/>
      <c r="H199" s="22">
        <f>D199*F199</f>
        <v>0</v>
      </c>
      <c r="I199"/>
      <c r="J199" s="22">
        <f>+D199*$F199/4</f>
        <v>0</v>
      </c>
      <c r="K199"/>
      <c r="L199"/>
      <c r="M199"/>
      <c r="N199"/>
      <c r="O199"/>
      <c r="P199"/>
      <c r="Q199"/>
      <c r="R199"/>
      <c r="S199"/>
      <c r="T199"/>
      <c r="U199"/>
      <c r="V199"/>
      <c r="W199"/>
      <c r="X199"/>
      <c r="Y199"/>
      <c r="Z199"/>
      <c r="AA199"/>
    </row>
    <row r="200" spans="1:27" s="6" customFormat="1" ht="23.25" thickBot="1" x14ac:dyDescent="0.3">
      <c r="A200" s="37"/>
      <c r="B200" s="31"/>
      <c r="C200" s="38" t="s">
        <v>336</v>
      </c>
      <c r="D200" s="27"/>
      <c r="E200" s="33"/>
      <c r="F200" s="34"/>
      <c r="G200"/>
      <c r="H200" s="26"/>
      <c r="I200"/>
      <c r="J200" s="27"/>
      <c r="K200"/>
      <c r="L200"/>
      <c r="M200"/>
      <c r="N200"/>
      <c r="O200"/>
      <c r="P200"/>
      <c r="Q200"/>
      <c r="R200"/>
      <c r="S200"/>
      <c r="T200"/>
      <c r="U200"/>
      <c r="V200"/>
      <c r="W200"/>
      <c r="X200"/>
      <c r="Y200"/>
      <c r="Z200"/>
      <c r="AA200"/>
    </row>
    <row r="201" spans="1:27" s="6" customFormat="1" ht="15.75" thickBot="1" x14ac:dyDescent="0.3">
      <c r="A201" s="17" t="s">
        <v>217</v>
      </c>
      <c r="B201" s="18" t="s">
        <v>8</v>
      </c>
      <c r="C201" s="19" t="s">
        <v>218</v>
      </c>
      <c r="D201" s="20">
        <f>+VLOOKUP(A201,BBDD!A:J,8,0)</f>
        <v>13</v>
      </c>
      <c r="E201" s="21">
        <f>+VLOOKUP(A201,BBDD!A:J,10,0)</f>
        <v>160</v>
      </c>
      <c r="F201" s="51"/>
      <c r="G201"/>
      <c r="H201" s="22">
        <f>D201*F201</f>
        <v>0</v>
      </c>
      <c r="I201"/>
      <c r="J201" s="22">
        <f>+D201*$F201/4</f>
        <v>0</v>
      </c>
      <c r="K201"/>
      <c r="L201"/>
      <c r="M201"/>
      <c r="N201"/>
      <c r="O201"/>
      <c r="P201"/>
      <c r="Q201"/>
      <c r="R201"/>
      <c r="S201"/>
      <c r="T201"/>
      <c r="U201"/>
      <c r="V201"/>
      <c r="W201"/>
      <c r="X201"/>
      <c r="Y201"/>
      <c r="Z201"/>
      <c r="AA201"/>
    </row>
    <row r="202" spans="1:27" s="6" customFormat="1" x14ac:dyDescent="0.25">
      <c r="A202" s="37"/>
      <c r="B202" s="31"/>
      <c r="C202" s="38" t="s">
        <v>337</v>
      </c>
      <c r="D202" s="27"/>
      <c r="E202" s="33"/>
      <c r="F202" s="34"/>
      <c r="G202"/>
      <c r="H202" s="26"/>
      <c r="I202"/>
      <c r="J202" s="27"/>
      <c r="K202"/>
      <c r="L202"/>
      <c r="M202"/>
      <c r="N202"/>
      <c r="O202"/>
      <c r="P202"/>
      <c r="Q202"/>
      <c r="R202"/>
      <c r="S202"/>
      <c r="T202"/>
      <c r="U202"/>
      <c r="V202"/>
      <c r="W202"/>
      <c r="X202"/>
      <c r="Y202"/>
      <c r="Z202"/>
      <c r="AA202"/>
    </row>
    <row r="203" spans="1:27" ht="15.75" thickBot="1" x14ac:dyDescent="0.3">
      <c r="A203" s="46">
        <v>20</v>
      </c>
      <c r="B203" s="47"/>
      <c r="C203" s="48" t="s">
        <v>219</v>
      </c>
      <c r="D203" s="49"/>
      <c r="E203" s="49"/>
      <c r="F203" s="49"/>
      <c r="H203" s="49"/>
      <c r="J203" s="50"/>
    </row>
    <row r="204" spans="1:27" s="6" customFormat="1" ht="15.75" thickBot="1" x14ac:dyDescent="0.3">
      <c r="A204" s="17" t="s">
        <v>220</v>
      </c>
      <c r="B204" s="18" t="s">
        <v>221</v>
      </c>
      <c r="C204" s="19" t="s">
        <v>222</v>
      </c>
      <c r="D204" s="20">
        <f>+VLOOKUP(A204,BBDD!A:J,8,0)</f>
        <v>409</v>
      </c>
      <c r="E204" s="21">
        <f>+VLOOKUP(A204,BBDD!A:J,10,0)</f>
        <v>29</v>
      </c>
      <c r="F204" s="51"/>
      <c r="G204"/>
      <c r="H204" s="22">
        <f>D204*F204</f>
        <v>0</v>
      </c>
      <c r="I204"/>
      <c r="J204" s="22">
        <f>+D204*$F204/4</f>
        <v>0</v>
      </c>
      <c r="K204"/>
      <c r="L204"/>
      <c r="M204"/>
      <c r="N204"/>
      <c r="O204"/>
      <c r="P204"/>
      <c r="Q204"/>
      <c r="R204"/>
      <c r="S204"/>
      <c r="T204"/>
      <c r="U204"/>
      <c r="V204"/>
      <c r="W204"/>
      <c r="X204"/>
      <c r="Y204"/>
      <c r="Z204"/>
      <c r="AA204"/>
    </row>
    <row r="205" spans="1:27" s="6" customFormat="1" ht="15.75" thickBot="1" x14ac:dyDescent="0.3">
      <c r="A205" s="37"/>
      <c r="B205" s="31"/>
      <c r="C205" s="38" t="s">
        <v>223</v>
      </c>
      <c r="D205" s="27"/>
      <c r="E205" s="33"/>
      <c r="F205" s="34"/>
      <c r="G205"/>
      <c r="H205" s="26"/>
      <c r="I205"/>
      <c r="J205" s="27"/>
      <c r="K205"/>
      <c r="L205"/>
      <c r="M205"/>
      <c r="N205"/>
      <c r="O205"/>
      <c r="P205"/>
      <c r="Q205"/>
      <c r="R205"/>
      <c r="S205"/>
      <c r="T205"/>
      <c r="U205"/>
      <c r="V205"/>
      <c r="W205"/>
      <c r="X205"/>
      <c r="Y205"/>
      <c r="Z205"/>
      <c r="AA205"/>
    </row>
    <row r="206" spans="1:27" s="6" customFormat="1" ht="15.75" thickBot="1" x14ac:dyDescent="0.3">
      <c r="A206" s="17" t="s">
        <v>224</v>
      </c>
      <c r="B206" s="18" t="s">
        <v>221</v>
      </c>
      <c r="C206" s="19" t="s">
        <v>225</v>
      </c>
      <c r="D206" s="20">
        <f>+VLOOKUP(A206,BBDD!A:J,8,0)</f>
        <v>409</v>
      </c>
      <c r="E206" s="21">
        <f>+VLOOKUP(A206,BBDD!A:J,10,0)</f>
        <v>35</v>
      </c>
      <c r="F206" s="51"/>
      <c r="G206"/>
      <c r="H206" s="22">
        <f>D206*F206</f>
        <v>0</v>
      </c>
      <c r="I206"/>
      <c r="J206" s="22">
        <f>+D206*$F206/4</f>
        <v>0</v>
      </c>
      <c r="K206"/>
      <c r="L206"/>
      <c r="M206"/>
      <c r="N206"/>
      <c r="O206"/>
      <c r="P206"/>
      <c r="Q206"/>
      <c r="R206"/>
      <c r="S206"/>
      <c r="T206"/>
      <c r="U206"/>
      <c r="V206"/>
      <c r="W206"/>
      <c r="X206"/>
      <c r="Y206"/>
      <c r="Z206"/>
      <c r="AA206"/>
    </row>
    <row r="207" spans="1:27" s="6" customFormat="1" ht="15.75" thickBot="1" x14ac:dyDescent="0.3">
      <c r="A207" s="37"/>
      <c r="B207" s="31"/>
      <c r="C207" s="38" t="s">
        <v>226</v>
      </c>
      <c r="D207" s="27"/>
      <c r="E207" s="33"/>
      <c r="F207" s="34"/>
      <c r="G207"/>
      <c r="H207" s="26"/>
      <c r="I207"/>
      <c r="J207" s="27"/>
      <c r="K207"/>
      <c r="L207"/>
      <c r="M207"/>
      <c r="N207"/>
      <c r="O207"/>
      <c r="P207"/>
      <c r="Q207"/>
      <c r="R207"/>
      <c r="S207"/>
      <c r="T207"/>
      <c r="U207"/>
      <c r="V207"/>
      <c r="W207"/>
      <c r="X207"/>
      <c r="Y207"/>
      <c r="Z207"/>
      <c r="AA207"/>
    </row>
    <row r="208" spans="1:27" s="6" customFormat="1" ht="15.75" thickBot="1" x14ac:dyDescent="0.3">
      <c r="A208" s="17" t="s">
        <v>227</v>
      </c>
      <c r="B208" s="18" t="s">
        <v>221</v>
      </c>
      <c r="C208" s="19" t="s">
        <v>228</v>
      </c>
      <c r="D208" s="20">
        <f>+VLOOKUP(A208,BBDD!A:J,8,0)</f>
        <v>613</v>
      </c>
      <c r="E208" s="21">
        <f>+VLOOKUP(A208,BBDD!A:J,10,0)</f>
        <v>26</v>
      </c>
      <c r="F208" s="51"/>
      <c r="G208"/>
      <c r="H208" s="22">
        <f>D208*F208</f>
        <v>0</v>
      </c>
      <c r="I208"/>
      <c r="J208" s="22">
        <f>+D208*$F208/4</f>
        <v>0</v>
      </c>
      <c r="K208"/>
      <c r="L208"/>
      <c r="M208"/>
      <c r="N208"/>
      <c r="O208"/>
      <c r="P208"/>
      <c r="Q208"/>
      <c r="R208"/>
      <c r="S208"/>
      <c r="T208"/>
      <c r="U208"/>
      <c r="V208"/>
      <c r="W208"/>
      <c r="X208"/>
      <c r="Y208"/>
      <c r="Z208"/>
      <c r="AA208"/>
    </row>
    <row r="209" spans="1:27" s="6" customFormat="1" ht="15.75" thickBot="1" x14ac:dyDescent="0.3">
      <c r="A209" s="37"/>
      <c r="B209" s="31"/>
      <c r="C209" s="38" t="s">
        <v>229</v>
      </c>
      <c r="D209" s="27"/>
      <c r="E209" s="33"/>
      <c r="F209" s="34"/>
      <c r="G209"/>
      <c r="H209" s="26"/>
      <c r="I209"/>
      <c r="J209" s="27"/>
      <c r="K209"/>
      <c r="L209"/>
      <c r="M209"/>
      <c r="N209"/>
      <c r="O209"/>
      <c r="P209"/>
      <c r="Q209"/>
      <c r="R209"/>
      <c r="S209"/>
      <c r="T209"/>
      <c r="U209"/>
      <c r="V209"/>
      <c r="W209"/>
      <c r="X209"/>
      <c r="Y209"/>
      <c r="Z209"/>
      <c r="AA209"/>
    </row>
    <row r="210" spans="1:27" s="6" customFormat="1" ht="15.75" thickBot="1" x14ac:dyDescent="0.3">
      <c r="A210" s="17" t="s">
        <v>230</v>
      </c>
      <c r="B210" s="18" t="s">
        <v>221</v>
      </c>
      <c r="C210" s="19" t="s">
        <v>231</v>
      </c>
      <c r="D210" s="20">
        <f>+VLOOKUP(A210,BBDD!A:J,8,0)</f>
        <v>26</v>
      </c>
      <c r="E210" s="21">
        <f>+VLOOKUP(A210,BBDD!A:J,10,0)</f>
        <v>41</v>
      </c>
      <c r="F210" s="51"/>
      <c r="G210"/>
      <c r="H210" s="22">
        <f>D210*F210</f>
        <v>0</v>
      </c>
      <c r="I210"/>
      <c r="J210" s="22">
        <f>+D210*$F210/4</f>
        <v>0</v>
      </c>
      <c r="K210"/>
      <c r="L210"/>
      <c r="M210"/>
      <c r="N210"/>
      <c r="O210"/>
      <c r="P210"/>
      <c r="Q210"/>
      <c r="R210"/>
      <c r="S210"/>
      <c r="T210"/>
      <c r="U210"/>
      <c r="V210"/>
      <c r="W210"/>
      <c r="X210"/>
      <c r="Y210"/>
      <c r="Z210"/>
      <c r="AA210"/>
    </row>
    <row r="211" spans="1:27" s="6" customFormat="1" ht="23.25" thickBot="1" x14ac:dyDescent="0.3">
      <c r="A211" s="37"/>
      <c r="B211" s="31"/>
      <c r="C211" s="38" t="s">
        <v>232</v>
      </c>
      <c r="D211" s="27"/>
      <c r="E211" s="33"/>
      <c r="F211" s="34"/>
      <c r="G211"/>
      <c r="H211" s="26"/>
      <c r="I211"/>
      <c r="J211" s="27"/>
      <c r="K211"/>
      <c r="L211"/>
      <c r="M211"/>
      <c r="N211"/>
      <c r="O211"/>
      <c r="P211"/>
      <c r="Q211"/>
      <c r="R211"/>
      <c r="S211"/>
      <c r="T211"/>
      <c r="U211"/>
      <c r="V211"/>
      <c r="W211"/>
      <c r="X211"/>
      <c r="Y211"/>
      <c r="Z211"/>
      <c r="AA211"/>
    </row>
    <row r="212" spans="1:27" s="6" customFormat="1" ht="15.75" thickBot="1" x14ac:dyDescent="0.3">
      <c r="A212" s="17" t="s">
        <v>233</v>
      </c>
      <c r="B212" s="18" t="s">
        <v>221</v>
      </c>
      <c r="C212" s="19" t="s">
        <v>234</v>
      </c>
      <c r="D212" s="20">
        <f>+VLOOKUP(A212,BBDD!A:J,8,0)</f>
        <v>26</v>
      </c>
      <c r="E212" s="21">
        <f>+VLOOKUP(A212,BBDD!A:J,10,0)</f>
        <v>47</v>
      </c>
      <c r="F212" s="51"/>
      <c r="G212"/>
      <c r="H212" s="22">
        <f>D212*F212</f>
        <v>0</v>
      </c>
      <c r="I212"/>
      <c r="J212" s="22">
        <f>+D212*$F212/4</f>
        <v>0</v>
      </c>
      <c r="K212"/>
      <c r="L212"/>
      <c r="M212"/>
      <c r="N212"/>
      <c r="O212"/>
      <c r="P212"/>
      <c r="Q212"/>
      <c r="R212"/>
      <c r="S212"/>
      <c r="T212"/>
      <c r="U212"/>
      <c r="V212"/>
      <c r="W212"/>
      <c r="X212"/>
      <c r="Y212"/>
      <c r="Z212"/>
      <c r="AA212"/>
    </row>
    <row r="213" spans="1:27" s="6" customFormat="1" ht="23.25" thickBot="1" x14ac:dyDescent="0.3">
      <c r="A213" s="37"/>
      <c r="B213" s="31"/>
      <c r="C213" s="38" t="s">
        <v>232</v>
      </c>
      <c r="D213" s="27"/>
      <c r="E213" s="33"/>
      <c r="F213" s="34"/>
      <c r="G213"/>
      <c r="H213" s="26"/>
      <c r="I213"/>
      <c r="J213" s="27"/>
      <c r="K213"/>
      <c r="L213"/>
      <c r="M213"/>
      <c r="N213"/>
      <c r="O213"/>
      <c r="P213"/>
      <c r="Q213"/>
      <c r="R213"/>
      <c r="S213"/>
      <c r="T213"/>
      <c r="U213"/>
      <c r="V213"/>
      <c r="W213"/>
      <c r="X213"/>
      <c r="Y213"/>
      <c r="Z213"/>
      <c r="AA213"/>
    </row>
    <row r="214" spans="1:27" s="6" customFormat="1" ht="15.75" thickBot="1" x14ac:dyDescent="0.3">
      <c r="A214" s="17" t="s">
        <v>235</v>
      </c>
      <c r="B214" s="18" t="s">
        <v>221</v>
      </c>
      <c r="C214" s="19" t="s">
        <v>236</v>
      </c>
      <c r="D214" s="20">
        <f>+VLOOKUP(A214,BBDD!A:J,8,0)</f>
        <v>26</v>
      </c>
      <c r="E214" s="21">
        <f>+VLOOKUP(A214,BBDD!A:J,10,0)</f>
        <v>36</v>
      </c>
      <c r="F214" s="51"/>
      <c r="G214"/>
      <c r="H214" s="22">
        <f>D214*F214</f>
        <v>0</v>
      </c>
      <c r="I214"/>
      <c r="J214" s="22">
        <f>+D214*$F214/4</f>
        <v>0</v>
      </c>
      <c r="K214"/>
      <c r="L214"/>
      <c r="M214"/>
      <c r="N214"/>
      <c r="O214"/>
      <c r="P214"/>
      <c r="Q214"/>
      <c r="R214"/>
      <c r="S214"/>
      <c r="T214"/>
      <c r="U214"/>
      <c r="V214"/>
      <c r="W214"/>
      <c r="X214"/>
      <c r="Y214"/>
      <c r="Z214"/>
      <c r="AA214"/>
    </row>
    <row r="215" spans="1:27" s="6" customFormat="1" ht="22.5" x14ac:dyDescent="0.25">
      <c r="A215" s="37"/>
      <c r="B215" s="31"/>
      <c r="C215" s="38" t="s">
        <v>237</v>
      </c>
      <c r="D215" s="27"/>
      <c r="E215" s="33"/>
      <c r="F215" s="34"/>
      <c r="G215"/>
      <c r="H215" s="26"/>
      <c r="I215"/>
      <c r="J215" s="27"/>
      <c r="K215"/>
      <c r="L215"/>
      <c r="M215"/>
      <c r="N215"/>
      <c r="O215"/>
      <c r="P215"/>
      <c r="Q215"/>
      <c r="R215"/>
      <c r="S215"/>
      <c r="T215"/>
      <c r="U215"/>
      <c r="V215"/>
      <c r="W215"/>
      <c r="X215"/>
      <c r="Y215"/>
      <c r="Z215"/>
      <c r="AA215"/>
    </row>
    <row r="216" spans="1:27" ht="15.75" thickBot="1" x14ac:dyDescent="0.3">
      <c r="A216" s="46">
        <v>21</v>
      </c>
      <c r="B216" s="47"/>
      <c r="C216" s="48" t="s">
        <v>238</v>
      </c>
      <c r="D216" s="49"/>
      <c r="E216" s="49"/>
      <c r="F216" s="49"/>
      <c r="H216" s="49"/>
      <c r="J216" s="50"/>
    </row>
    <row r="217" spans="1:27" s="6" customFormat="1" ht="15.75" thickBot="1" x14ac:dyDescent="0.3">
      <c r="A217" s="17" t="s">
        <v>239</v>
      </c>
      <c r="B217" s="18" t="s">
        <v>2</v>
      </c>
      <c r="C217" s="19" t="s">
        <v>240</v>
      </c>
      <c r="D217" s="20">
        <f>+VLOOKUP(A217,BBDD!A:J,8,0)</f>
        <v>2</v>
      </c>
      <c r="E217" s="21">
        <f>+VLOOKUP(A217,BBDD!A:J,10,0)</f>
        <v>2000</v>
      </c>
      <c r="F217" s="51"/>
      <c r="G217"/>
      <c r="H217" s="22">
        <f>D217*F217</f>
        <v>0</v>
      </c>
      <c r="I217"/>
      <c r="J217" s="22">
        <f>+D217*$F217/4</f>
        <v>0</v>
      </c>
      <c r="K217"/>
      <c r="L217"/>
      <c r="M217"/>
      <c r="N217"/>
      <c r="O217"/>
      <c r="P217"/>
      <c r="Q217"/>
      <c r="R217"/>
      <c r="S217"/>
      <c r="T217"/>
      <c r="U217"/>
      <c r="V217"/>
      <c r="W217"/>
      <c r="X217"/>
      <c r="Y217"/>
      <c r="Z217"/>
      <c r="AA217"/>
    </row>
    <row r="218" spans="1:27" s="6" customFormat="1" ht="57" thickBot="1" x14ac:dyDescent="0.3">
      <c r="A218" s="37"/>
      <c r="B218" s="31"/>
      <c r="C218" s="38" t="s">
        <v>368</v>
      </c>
      <c r="D218" s="27"/>
      <c r="E218" s="33"/>
      <c r="F218" s="34"/>
      <c r="G218"/>
      <c r="H218" s="26"/>
      <c r="I218"/>
      <c r="J218" s="27"/>
      <c r="K218"/>
      <c r="L218"/>
      <c r="M218"/>
      <c r="N218"/>
      <c r="O218"/>
      <c r="P218"/>
      <c r="Q218"/>
      <c r="R218"/>
      <c r="S218"/>
      <c r="T218"/>
      <c r="U218"/>
      <c r="V218"/>
      <c r="W218"/>
      <c r="X218"/>
      <c r="Y218"/>
      <c r="Z218"/>
      <c r="AA218"/>
    </row>
    <row r="219" spans="1:27" s="6" customFormat="1" ht="15.75" thickBot="1" x14ac:dyDescent="0.3">
      <c r="A219" s="17" t="s">
        <v>241</v>
      </c>
      <c r="B219" s="42" t="s">
        <v>2</v>
      </c>
      <c r="C219" s="43" t="s">
        <v>242</v>
      </c>
      <c r="D219" s="20">
        <f>+VLOOKUP(A219,BBDD!A:J,8,0)</f>
        <v>3</v>
      </c>
      <c r="E219" s="21">
        <f>+VLOOKUP(A219,BBDD!A:J,10,0)</f>
        <v>1000</v>
      </c>
      <c r="F219" s="51"/>
      <c r="G219"/>
      <c r="H219" s="22">
        <f>D219*F219</f>
        <v>0</v>
      </c>
      <c r="I219"/>
      <c r="J219" s="22">
        <f>+D219*$F219/4</f>
        <v>0</v>
      </c>
      <c r="K219"/>
      <c r="L219"/>
      <c r="M219"/>
      <c r="N219"/>
      <c r="O219"/>
      <c r="P219"/>
      <c r="Q219"/>
      <c r="R219"/>
      <c r="S219"/>
      <c r="T219"/>
      <c r="U219"/>
      <c r="V219"/>
      <c r="W219"/>
      <c r="X219"/>
      <c r="Y219"/>
      <c r="Z219"/>
      <c r="AA219"/>
    </row>
    <row r="220" spans="1:27" s="6" customFormat="1" ht="23.25" thickBot="1" x14ac:dyDescent="0.3">
      <c r="A220" s="37"/>
      <c r="B220" s="44"/>
      <c r="C220" s="40" t="s">
        <v>243</v>
      </c>
      <c r="D220" s="27"/>
      <c r="E220" s="33"/>
      <c r="F220" s="34"/>
      <c r="G220"/>
      <c r="H220" s="26"/>
      <c r="I220"/>
      <c r="J220" s="27"/>
      <c r="K220"/>
      <c r="L220"/>
      <c r="M220"/>
      <c r="N220"/>
      <c r="O220"/>
      <c r="P220"/>
      <c r="Q220"/>
      <c r="R220"/>
      <c r="S220"/>
      <c r="T220"/>
      <c r="U220"/>
      <c r="V220"/>
      <c r="W220"/>
      <c r="X220"/>
      <c r="Y220"/>
      <c r="Z220"/>
      <c r="AA220"/>
    </row>
    <row r="221" spans="1:27" s="6" customFormat="1" ht="15.75" thickBot="1" x14ac:dyDescent="0.3">
      <c r="A221" s="17" t="s">
        <v>244</v>
      </c>
      <c r="B221" s="42" t="s">
        <v>2</v>
      </c>
      <c r="C221" s="43" t="s">
        <v>245</v>
      </c>
      <c r="D221" s="20">
        <f>+VLOOKUP(A221,BBDD!A:J,8,0)</f>
        <v>2</v>
      </c>
      <c r="E221" s="21">
        <f>+VLOOKUP(A221,BBDD!A:J,10,0)</f>
        <v>2300</v>
      </c>
      <c r="F221" s="51"/>
      <c r="G221"/>
      <c r="H221" s="22">
        <f>D221*F221</f>
        <v>0</v>
      </c>
      <c r="I221"/>
      <c r="J221" s="22">
        <f>+D221*$F221/4</f>
        <v>0</v>
      </c>
      <c r="K221"/>
      <c r="L221"/>
      <c r="M221"/>
      <c r="N221"/>
      <c r="O221"/>
      <c r="P221"/>
      <c r="Q221"/>
      <c r="R221"/>
      <c r="S221"/>
      <c r="T221"/>
      <c r="U221"/>
      <c r="V221"/>
      <c r="W221"/>
      <c r="X221"/>
      <c r="Y221"/>
      <c r="Z221"/>
      <c r="AA221"/>
    </row>
    <row r="222" spans="1:27" s="6" customFormat="1" ht="68.25" thickBot="1" x14ac:dyDescent="0.3">
      <c r="A222" s="37"/>
      <c r="B222" s="44"/>
      <c r="C222" s="40" t="s">
        <v>369</v>
      </c>
      <c r="D222" s="27"/>
      <c r="E222" s="33"/>
      <c r="F222" s="34"/>
      <c r="G222"/>
      <c r="H222" s="26"/>
      <c r="I222"/>
      <c r="J222" s="27"/>
      <c r="K222"/>
      <c r="L222"/>
      <c r="M222"/>
      <c r="N222"/>
      <c r="O222"/>
      <c r="P222"/>
      <c r="Q222"/>
      <c r="R222"/>
      <c r="S222"/>
      <c r="T222"/>
      <c r="U222"/>
      <c r="V222"/>
      <c r="W222"/>
      <c r="X222"/>
      <c r="Y222"/>
      <c r="Z222"/>
      <c r="AA222"/>
    </row>
    <row r="223" spans="1:27" s="6" customFormat="1" ht="15.75" thickBot="1" x14ac:dyDescent="0.3">
      <c r="A223" s="17" t="s">
        <v>246</v>
      </c>
      <c r="B223" s="42" t="s">
        <v>2</v>
      </c>
      <c r="C223" s="43" t="s">
        <v>247</v>
      </c>
      <c r="D223" s="20">
        <f>+VLOOKUP(A223,BBDD!A:J,8,0)</f>
        <v>3</v>
      </c>
      <c r="E223" s="21">
        <f>+VLOOKUP(A223,BBDD!A:J,10,0)</f>
        <v>3100</v>
      </c>
      <c r="F223" s="51"/>
      <c r="G223"/>
      <c r="H223" s="22">
        <f>D223*F223</f>
        <v>0</v>
      </c>
      <c r="I223"/>
      <c r="J223" s="22">
        <f>+D223*$F223/4</f>
        <v>0</v>
      </c>
      <c r="K223"/>
      <c r="L223"/>
      <c r="M223"/>
      <c r="N223"/>
      <c r="O223"/>
      <c r="P223"/>
      <c r="Q223"/>
      <c r="R223"/>
      <c r="S223"/>
      <c r="T223"/>
      <c r="U223"/>
      <c r="V223"/>
      <c r="W223"/>
      <c r="X223"/>
      <c r="Y223"/>
      <c r="Z223"/>
      <c r="AA223"/>
    </row>
    <row r="224" spans="1:27" s="6" customFormat="1" ht="68.25" thickBot="1" x14ac:dyDescent="0.3">
      <c r="A224" s="37"/>
      <c r="B224" s="44"/>
      <c r="C224" s="40" t="s">
        <v>369</v>
      </c>
      <c r="D224" s="27"/>
      <c r="E224" s="33"/>
      <c r="F224" s="34"/>
      <c r="G224"/>
      <c r="H224" s="26"/>
      <c r="I224"/>
      <c r="J224" s="27"/>
      <c r="K224"/>
      <c r="L224"/>
      <c r="M224"/>
      <c r="N224"/>
      <c r="O224"/>
      <c r="P224"/>
      <c r="Q224"/>
      <c r="R224"/>
      <c r="S224"/>
      <c r="T224"/>
      <c r="U224"/>
      <c r="V224"/>
      <c r="W224"/>
      <c r="X224"/>
      <c r="Y224"/>
      <c r="Z224"/>
      <c r="AA224"/>
    </row>
    <row r="225" spans="1:27" s="6" customFormat="1" ht="15.75" thickBot="1" x14ac:dyDescent="0.3">
      <c r="A225" s="17" t="s">
        <v>248</v>
      </c>
      <c r="B225" s="42" t="s">
        <v>249</v>
      </c>
      <c r="C225" s="43" t="s">
        <v>338</v>
      </c>
      <c r="D225" s="20">
        <f>+VLOOKUP(A225,BBDD!A:J,8,0)</f>
        <v>5</v>
      </c>
      <c r="E225" s="21">
        <f>+VLOOKUP(A225,BBDD!A:J,10,0)</f>
        <v>238</v>
      </c>
      <c r="F225" s="51"/>
      <c r="G225"/>
      <c r="H225" s="22">
        <f>D225*F225</f>
        <v>0</v>
      </c>
      <c r="I225"/>
      <c r="J225" s="22">
        <f>+D225*$F225/4</f>
        <v>0</v>
      </c>
      <c r="K225"/>
      <c r="L225"/>
      <c r="M225"/>
      <c r="N225"/>
      <c r="O225"/>
      <c r="P225"/>
      <c r="Q225"/>
      <c r="R225"/>
      <c r="S225"/>
      <c r="T225"/>
      <c r="U225"/>
      <c r="V225"/>
      <c r="W225"/>
      <c r="X225"/>
      <c r="Y225"/>
      <c r="Z225"/>
      <c r="AA225"/>
    </row>
    <row r="226" spans="1:27" s="6" customFormat="1" ht="34.5" thickBot="1" x14ac:dyDescent="0.3">
      <c r="A226" s="37"/>
      <c r="B226" s="44"/>
      <c r="C226" s="40" t="s">
        <v>339</v>
      </c>
      <c r="D226" s="27"/>
      <c r="E226" s="33"/>
      <c r="F226" s="34"/>
      <c r="G226"/>
      <c r="H226" s="26"/>
      <c r="I226"/>
      <c r="J226" s="27"/>
      <c r="K226"/>
      <c r="L226"/>
      <c r="M226"/>
      <c r="N226"/>
      <c r="O226"/>
      <c r="P226"/>
      <c r="Q226"/>
      <c r="R226"/>
      <c r="S226"/>
      <c r="T226"/>
      <c r="U226"/>
      <c r="V226"/>
      <c r="W226"/>
      <c r="X226"/>
      <c r="Y226"/>
      <c r="Z226"/>
      <c r="AA226"/>
    </row>
    <row r="227" spans="1:27" s="6" customFormat="1" ht="15.75" thickBot="1" x14ac:dyDescent="0.3">
      <c r="A227" s="1"/>
      <c r="B227" s="1"/>
      <c r="C227" s="8"/>
      <c r="D227" s="2"/>
      <c r="E227" s="4"/>
      <c r="F227" s="5"/>
      <c r="G227"/>
      <c r="H227" s="45">
        <f>SUM(H10:H225)</f>
        <v>0</v>
      </c>
      <c r="I227"/>
      <c r="J227" s="45">
        <f>SUM(J10:J225)</f>
        <v>0</v>
      </c>
      <c r="K227"/>
      <c r="L227"/>
      <c r="M227"/>
      <c r="N227"/>
      <c r="O227"/>
      <c r="P227"/>
      <c r="Q227"/>
      <c r="R227"/>
      <c r="S227"/>
      <c r="T227"/>
      <c r="U227"/>
      <c r="V227"/>
      <c r="W227"/>
      <c r="X227"/>
      <c r="Y227"/>
      <c r="Z227"/>
      <c r="AA227"/>
    </row>
    <row r="229" spans="1:27" x14ac:dyDescent="0.25">
      <c r="A229" s="55"/>
    </row>
    <row r="233" spans="1:27" x14ac:dyDescent="0.25">
      <c r="A233" s="11"/>
      <c r="C233" s="12"/>
    </row>
    <row r="246" spans="1:1" x14ac:dyDescent="0.25">
      <c r="A246" s="56"/>
    </row>
    <row r="247" spans="1:1" x14ac:dyDescent="0.25">
      <c r="A247" s="56"/>
    </row>
    <row r="248" spans="1:1" x14ac:dyDescent="0.25">
      <c r="A248" s="56"/>
    </row>
    <row r="249" spans="1:1" x14ac:dyDescent="0.25">
      <c r="A249" s="56"/>
    </row>
    <row r="250" spans="1:1" x14ac:dyDescent="0.25">
      <c r="A250" s="56"/>
    </row>
    <row r="251" spans="1:1" x14ac:dyDescent="0.25">
      <c r="A251" s="56"/>
    </row>
    <row r="252" spans="1:1" x14ac:dyDescent="0.25">
      <c r="A252" s="56"/>
    </row>
    <row r="253" spans="1:1" x14ac:dyDescent="0.25">
      <c r="A253" s="56"/>
    </row>
  </sheetData>
  <sheetProtection algorithmName="SHA-512" hashValue="RTdKSO+l43vKJWSqi6oi5o09e4AwacuRYmmZWFhb8ZBW6AGlABJZq5Lnx9f/QzgrZMiyjbtXzE1kPj5EkMbCXw==" saltValue="odA1cq/l/y17NxrMguGLVw==" spinCount="100000" sheet="1" formatCells="0" formatColumns="0" formatRows="0"/>
  <autoFilter ref="A9:J226" xr:uid="{00000000-0009-0000-0000-000001000000}"/>
  <mergeCells count="2">
    <mergeCell ref="C3:C4"/>
    <mergeCell ref="E5:E7"/>
  </mergeCells>
  <dataValidations count="1">
    <dataValidation type="whole" operator="lessThanOrEqual" allowBlank="1" showInputMessage="1" showErrorMessage="1" errorTitle="Importe máximo superado!!" error="El valor ofertado supera el valor máximo unitario permitido. " sqref="F11 F15 F223 F13 F17 F19 F21 F23 F26 F28 F30 F32 F34 F36 F39 F41 F43 F45 F47 F50 F52 F54 F56 F58 F60 F73 F75 F77 F79 F81 F84 F86 F88 F91 F93 F95 F97 F100 F102 F105 F107 F109 F112 F115 F117 F119 F122 F124 F129 F131 F134 F136 F138 F140 F143 F145 F147 F150 F152 F155 F157 F160 F162 F164 F166 F168 F170 F172 F174 F176 F178 F181 F183 F185 F187 F189 F191 F193 F195 F197 F199 F201 F204 F206 F208 F210 F212 F214 F217 F219 F221 F225 F71 F62 F64 F66 F68 F126" xr:uid="{A99DEB6B-D6E1-4E6F-BA0E-D59FB8EC727F}">
      <formula1>E11</formula1>
    </dataValidation>
  </dataValidations>
  <pageMargins left="0.23622047244094491" right="0.23622047244094491" top="0.74803149606299213" bottom="0.74803149606299213" header="0.31496062992125984" footer="0.31496062992125984"/>
  <pageSetup paperSize="9" scale="45" fitToHeight="0"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32CED-67EE-461C-A842-FA7159E806E6}">
  <dimension ref="A1:Q125"/>
  <sheetViews>
    <sheetView showGridLines="0" workbookViewId="0">
      <pane ySplit="2" topLeftCell="A96" activePane="bottomLeft" state="frozen"/>
      <selection pane="bottomLeft" activeCell="O28" sqref="O28"/>
    </sheetView>
  </sheetViews>
  <sheetFormatPr baseColWidth="10" defaultRowHeight="15" x14ac:dyDescent="0.25"/>
  <cols>
    <col min="1" max="1" width="5.5703125" style="1" bestFit="1" customWidth="1"/>
    <col min="2" max="2" width="3.140625" style="1" bestFit="1" customWidth="1"/>
    <col min="3" max="3" width="30.7109375" style="8" customWidth="1"/>
    <col min="4" max="8" width="4.85546875" style="8" customWidth="1"/>
    <col min="9" max="9" width="0.7109375" style="1" customWidth="1"/>
    <col min="10" max="10" width="11.140625" style="1" customWidth="1"/>
    <col min="11" max="11" width="0.85546875" style="1" customWidth="1"/>
    <col min="12" max="16" width="10" style="1" customWidth="1"/>
  </cols>
  <sheetData>
    <row r="1" spans="1:16" ht="38.25" customHeight="1" x14ac:dyDescent="0.25">
      <c r="D1" s="87" t="s">
        <v>340</v>
      </c>
      <c r="E1" s="87"/>
      <c r="F1" s="87"/>
      <c r="G1" s="87"/>
      <c r="H1" s="87"/>
      <c r="I1" s="24"/>
      <c r="J1" s="58" t="s">
        <v>341</v>
      </c>
      <c r="K1" s="24"/>
      <c r="L1" s="87" t="s">
        <v>342</v>
      </c>
      <c r="M1" s="87"/>
      <c r="N1" s="87"/>
      <c r="O1" s="87"/>
      <c r="P1" s="87"/>
    </row>
    <row r="2" spans="1:16" x14ac:dyDescent="0.25">
      <c r="A2" s="13" t="s">
        <v>1</v>
      </c>
      <c r="B2" s="14" t="s">
        <v>2</v>
      </c>
      <c r="C2" s="15" t="s">
        <v>343</v>
      </c>
      <c r="D2" s="16" t="s">
        <v>344</v>
      </c>
      <c r="E2" s="16" t="s">
        <v>345</v>
      </c>
      <c r="F2" s="16" t="s">
        <v>346</v>
      </c>
      <c r="G2" s="16" t="s">
        <v>347</v>
      </c>
      <c r="H2" s="16" t="s">
        <v>348</v>
      </c>
      <c r="I2" s="24"/>
      <c r="J2" s="59"/>
      <c r="K2" s="24"/>
      <c r="L2" s="16" t="s">
        <v>344</v>
      </c>
      <c r="M2" s="16" t="s">
        <v>345</v>
      </c>
      <c r="N2" s="16" t="s">
        <v>346</v>
      </c>
      <c r="O2" s="16" t="s">
        <v>347</v>
      </c>
      <c r="P2" s="16" t="s">
        <v>348</v>
      </c>
    </row>
    <row r="3" spans="1:16" ht="22.5" customHeight="1" x14ac:dyDescent="0.25">
      <c r="A3" s="46">
        <v>1</v>
      </c>
      <c r="B3" s="47" t="s">
        <v>5</v>
      </c>
      <c r="C3" s="48" t="s">
        <v>6</v>
      </c>
      <c r="D3" s="48"/>
      <c r="E3" s="48"/>
      <c r="F3" s="48"/>
      <c r="G3" s="48"/>
      <c r="H3" s="48"/>
      <c r="I3" s="24"/>
      <c r="J3" s="49"/>
      <c r="K3"/>
      <c r="L3" s="48"/>
      <c r="M3" s="48"/>
      <c r="N3" s="48"/>
      <c r="O3" s="48"/>
      <c r="P3" s="48"/>
    </row>
    <row r="4" spans="1:16" ht="15" customHeight="1" x14ac:dyDescent="0.25">
      <c r="A4" s="60" t="s">
        <v>7</v>
      </c>
      <c r="B4" s="19" t="s">
        <v>8</v>
      </c>
      <c r="C4" s="19" t="s">
        <v>9</v>
      </c>
      <c r="D4" s="57">
        <v>160</v>
      </c>
      <c r="E4" s="57">
        <v>68</v>
      </c>
      <c r="F4" s="57">
        <v>128</v>
      </c>
      <c r="G4" s="57">
        <v>60</v>
      </c>
      <c r="H4" s="57">
        <v>84</v>
      </c>
      <c r="I4" s="24"/>
      <c r="J4" s="61">
        <v>23</v>
      </c>
      <c r="K4" s="6"/>
      <c r="L4" s="62">
        <v>3680</v>
      </c>
      <c r="M4" s="62">
        <v>1564</v>
      </c>
      <c r="N4" s="62">
        <v>2944</v>
      </c>
      <c r="O4" s="62">
        <v>1380</v>
      </c>
      <c r="P4" s="62">
        <v>1932</v>
      </c>
    </row>
    <row r="5" spans="1:16" x14ac:dyDescent="0.25">
      <c r="A5" s="60" t="s">
        <v>11</v>
      </c>
      <c r="B5" s="19" t="s">
        <v>12</v>
      </c>
      <c r="C5" s="19" t="s">
        <v>13</v>
      </c>
      <c r="D5" s="57">
        <v>60.416666666666664</v>
      </c>
      <c r="E5" s="57">
        <v>24.972222222222221</v>
      </c>
      <c r="F5" s="57">
        <v>48.333333333333336</v>
      </c>
      <c r="G5" s="57">
        <v>22.555555555555557</v>
      </c>
      <c r="H5" s="57">
        <v>31.416666666666668</v>
      </c>
      <c r="I5" s="24"/>
      <c r="J5" s="61">
        <v>36</v>
      </c>
      <c r="K5" s="6"/>
      <c r="L5" s="62">
        <v>2175</v>
      </c>
      <c r="M5" s="62">
        <v>899</v>
      </c>
      <c r="N5" s="62">
        <v>1740</v>
      </c>
      <c r="O5" s="62">
        <v>812</v>
      </c>
      <c r="P5" s="62">
        <v>1131</v>
      </c>
    </row>
    <row r="6" spans="1:16" ht="22.5" x14ac:dyDescent="0.25">
      <c r="A6" s="60" t="s">
        <v>15</v>
      </c>
      <c r="B6" s="19" t="s">
        <v>12</v>
      </c>
      <c r="C6" s="19" t="s">
        <v>16</v>
      </c>
      <c r="D6" s="57">
        <v>68.333333333333329</v>
      </c>
      <c r="E6" s="57">
        <v>28.1875</v>
      </c>
      <c r="F6" s="57">
        <v>53.8125</v>
      </c>
      <c r="G6" s="57">
        <v>24.770833333333332</v>
      </c>
      <c r="H6" s="57">
        <v>35.020833333333336</v>
      </c>
      <c r="I6" s="24"/>
      <c r="J6" s="61">
        <v>48</v>
      </c>
      <c r="K6" s="6"/>
      <c r="L6" s="62">
        <v>3280</v>
      </c>
      <c r="M6" s="62">
        <v>1353</v>
      </c>
      <c r="N6" s="62">
        <v>2583</v>
      </c>
      <c r="O6" s="62">
        <v>1189</v>
      </c>
      <c r="P6" s="62">
        <v>1681</v>
      </c>
    </row>
    <row r="7" spans="1:16" x14ac:dyDescent="0.25">
      <c r="A7" s="60" t="s">
        <v>18</v>
      </c>
      <c r="B7" s="19" t="s">
        <v>12</v>
      </c>
      <c r="C7" s="19" t="s">
        <v>19</v>
      </c>
      <c r="D7" s="57">
        <v>20</v>
      </c>
      <c r="E7" s="57">
        <v>9</v>
      </c>
      <c r="F7" s="57">
        <v>16</v>
      </c>
      <c r="G7" s="57">
        <v>8</v>
      </c>
      <c r="H7" s="57">
        <v>11</v>
      </c>
      <c r="I7" s="24"/>
      <c r="J7" s="61">
        <v>89</v>
      </c>
      <c r="K7" s="6"/>
      <c r="L7" s="62">
        <v>1780</v>
      </c>
      <c r="M7" s="62">
        <v>801</v>
      </c>
      <c r="N7" s="62">
        <v>1424</v>
      </c>
      <c r="O7" s="62">
        <v>712</v>
      </c>
      <c r="P7" s="62">
        <v>979</v>
      </c>
    </row>
    <row r="8" spans="1:16" x14ac:dyDescent="0.25">
      <c r="A8" s="60" t="s">
        <v>21</v>
      </c>
      <c r="B8" s="19" t="s">
        <v>8</v>
      </c>
      <c r="C8" s="19" t="s">
        <v>22</v>
      </c>
      <c r="D8" s="57">
        <v>20</v>
      </c>
      <c r="E8" s="57">
        <v>9</v>
      </c>
      <c r="F8" s="57">
        <v>16</v>
      </c>
      <c r="G8" s="57">
        <v>8</v>
      </c>
      <c r="H8" s="57">
        <v>11</v>
      </c>
      <c r="I8" s="24"/>
      <c r="J8" s="61">
        <v>26</v>
      </c>
      <c r="K8" s="6"/>
      <c r="L8" s="62">
        <v>520</v>
      </c>
      <c r="M8" s="62">
        <v>234</v>
      </c>
      <c r="N8" s="62">
        <v>416</v>
      </c>
      <c r="O8" s="62">
        <v>208</v>
      </c>
      <c r="P8" s="62">
        <v>286</v>
      </c>
    </row>
    <row r="9" spans="1:16" x14ac:dyDescent="0.25">
      <c r="A9" s="60" t="s">
        <v>24</v>
      </c>
      <c r="B9" s="19" t="s">
        <v>12</v>
      </c>
      <c r="C9" s="19" t="s">
        <v>25</v>
      </c>
      <c r="D9" s="57">
        <v>17.61904761904762</v>
      </c>
      <c r="E9" s="57">
        <v>7.9285714285714288</v>
      </c>
      <c r="F9" s="57">
        <v>14.095238095238095</v>
      </c>
      <c r="G9" s="57">
        <v>7.0476190476190474</v>
      </c>
      <c r="H9" s="57">
        <v>9.6904761904761898</v>
      </c>
      <c r="I9" s="24"/>
      <c r="J9" s="61">
        <v>42</v>
      </c>
      <c r="K9" s="6"/>
      <c r="L9" s="62">
        <v>740</v>
      </c>
      <c r="M9" s="62">
        <v>333</v>
      </c>
      <c r="N9" s="62">
        <v>592</v>
      </c>
      <c r="O9" s="62">
        <v>296</v>
      </c>
      <c r="P9" s="62">
        <v>407</v>
      </c>
    </row>
    <row r="10" spans="1:16" x14ac:dyDescent="0.25">
      <c r="A10" s="60" t="s">
        <v>26</v>
      </c>
      <c r="B10" s="19" t="s">
        <v>12</v>
      </c>
      <c r="C10" s="19" t="s">
        <v>27</v>
      </c>
      <c r="D10" s="57">
        <v>600</v>
      </c>
      <c r="E10" s="57">
        <v>243</v>
      </c>
      <c r="F10" s="57">
        <v>472.5</v>
      </c>
      <c r="G10" s="57">
        <v>217.5</v>
      </c>
      <c r="H10" s="57">
        <v>306.75</v>
      </c>
      <c r="I10" s="24"/>
      <c r="J10" s="61">
        <v>8</v>
      </c>
      <c r="K10" s="6"/>
      <c r="L10" s="62">
        <v>4800</v>
      </c>
      <c r="M10" s="62">
        <v>1944</v>
      </c>
      <c r="N10" s="62">
        <v>3780</v>
      </c>
      <c r="O10" s="62">
        <v>1740</v>
      </c>
      <c r="P10" s="62">
        <v>2454</v>
      </c>
    </row>
    <row r="11" spans="1:16" x14ac:dyDescent="0.25">
      <c r="A11" s="46">
        <v>2</v>
      </c>
      <c r="B11" s="47" t="s">
        <v>5</v>
      </c>
      <c r="C11" s="48" t="s">
        <v>29</v>
      </c>
      <c r="D11" s="48"/>
      <c r="E11" s="48"/>
      <c r="F11" s="48"/>
      <c r="G11" s="48"/>
      <c r="H11" s="48"/>
      <c r="I11" s="24"/>
      <c r="J11" s="49"/>
      <c r="K11"/>
      <c r="L11" s="48"/>
      <c r="M11" s="48"/>
      <c r="N11" s="48"/>
      <c r="O11" s="48"/>
      <c r="P11" s="48"/>
    </row>
    <row r="12" spans="1:16" ht="22.5" x14ac:dyDescent="0.25">
      <c r="A12" s="60" t="s">
        <v>30</v>
      </c>
      <c r="B12" s="19" t="s">
        <v>12</v>
      </c>
      <c r="C12" s="19" t="s">
        <v>31</v>
      </c>
      <c r="D12" s="57">
        <v>45</v>
      </c>
      <c r="E12" s="57">
        <v>19</v>
      </c>
      <c r="F12" s="57">
        <v>36</v>
      </c>
      <c r="G12" s="57">
        <v>17</v>
      </c>
      <c r="H12" s="57">
        <v>23</v>
      </c>
      <c r="I12" s="24"/>
      <c r="J12" s="61">
        <v>80</v>
      </c>
      <c r="K12" s="6"/>
      <c r="L12" s="62">
        <v>3600</v>
      </c>
      <c r="M12" s="62">
        <v>1520</v>
      </c>
      <c r="N12" s="62">
        <v>2880</v>
      </c>
      <c r="O12" s="62">
        <v>1360</v>
      </c>
      <c r="P12" s="62">
        <v>1840</v>
      </c>
    </row>
    <row r="13" spans="1:16" ht="22.5" x14ac:dyDescent="0.25">
      <c r="A13" s="60" t="s">
        <v>32</v>
      </c>
      <c r="B13" s="19" t="s">
        <v>33</v>
      </c>
      <c r="C13" s="19" t="s">
        <v>34</v>
      </c>
      <c r="D13" s="57">
        <v>120</v>
      </c>
      <c r="E13" s="57">
        <v>49</v>
      </c>
      <c r="F13" s="57">
        <v>95</v>
      </c>
      <c r="G13" s="57">
        <v>44</v>
      </c>
      <c r="H13" s="57">
        <v>62</v>
      </c>
      <c r="I13" s="24"/>
      <c r="J13" s="61">
        <v>9</v>
      </c>
      <c r="K13" s="6"/>
      <c r="L13" s="62">
        <v>1080</v>
      </c>
      <c r="M13" s="62">
        <v>441</v>
      </c>
      <c r="N13" s="62">
        <v>855</v>
      </c>
      <c r="O13" s="62">
        <v>396</v>
      </c>
      <c r="P13" s="62">
        <v>558</v>
      </c>
    </row>
    <row r="14" spans="1:16" x14ac:dyDescent="0.25">
      <c r="A14" s="60" t="s">
        <v>35</v>
      </c>
      <c r="B14" s="19" t="s">
        <v>12</v>
      </c>
      <c r="C14" s="19" t="s">
        <v>267</v>
      </c>
      <c r="D14" s="57">
        <v>150</v>
      </c>
      <c r="E14" s="57">
        <v>61</v>
      </c>
      <c r="F14" s="57">
        <v>119</v>
      </c>
      <c r="G14" s="57">
        <v>55</v>
      </c>
      <c r="H14" s="57">
        <v>77</v>
      </c>
      <c r="I14" s="24"/>
      <c r="J14" s="61">
        <v>35</v>
      </c>
      <c r="K14" s="6"/>
      <c r="L14" s="62">
        <v>5250</v>
      </c>
      <c r="M14" s="62">
        <v>2135</v>
      </c>
      <c r="N14" s="62">
        <v>4165</v>
      </c>
      <c r="O14" s="62">
        <v>1925</v>
      </c>
      <c r="P14" s="62">
        <v>2695</v>
      </c>
    </row>
    <row r="15" spans="1:16" x14ac:dyDescent="0.25">
      <c r="A15" s="60" t="s">
        <v>36</v>
      </c>
      <c r="B15" s="19" t="s">
        <v>33</v>
      </c>
      <c r="C15" s="19" t="s">
        <v>37</v>
      </c>
      <c r="D15" s="57">
        <v>80</v>
      </c>
      <c r="E15" s="57">
        <v>33</v>
      </c>
      <c r="F15" s="57">
        <v>63</v>
      </c>
      <c r="G15" s="57">
        <v>29</v>
      </c>
      <c r="H15" s="57">
        <v>41</v>
      </c>
      <c r="I15" s="24"/>
      <c r="J15" s="61">
        <v>9</v>
      </c>
      <c r="K15" s="6"/>
      <c r="L15" s="62">
        <v>720</v>
      </c>
      <c r="M15" s="62">
        <v>297</v>
      </c>
      <c r="N15" s="62">
        <v>567</v>
      </c>
      <c r="O15" s="62">
        <v>261</v>
      </c>
      <c r="P15" s="62">
        <v>369</v>
      </c>
    </row>
    <row r="16" spans="1:16" x14ac:dyDescent="0.25">
      <c r="A16" s="60" t="s">
        <v>38</v>
      </c>
      <c r="B16" s="19" t="s">
        <v>12</v>
      </c>
      <c r="C16" s="19" t="s">
        <v>39</v>
      </c>
      <c r="D16" s="57">
        <v>18.75</v>
      </c>
      <c r="E16" s="57">
        <v>8.75</v>
      </c>
      <c r="F16" s="57">
        <v>15</v>
      </c>
      <c r="G16" s="57">
        <v>7.5</v>
      </c>
      <c r="H16" s="57">
        <v>10</v>
      </c>
      <c r="I16" s="24"/>
      <c r="J16" s="61">
        <v>280</v>
      </c>
      <c r="K16" s="6"/>
      <c r="L16" s="62">
        <v>5250</v>
      </c>
      <c r="M16" s="62">
        <v>2450</v>
      </c>
      <c r="N16" s="62">
        <v>4200</v>
      </c>
      <c r="O16" s="62">
        <v>2100</v>
      </c>
      <c r="P16" s="62">
        <v>2800</v>
      </c>
    </row>
    <row r="17" spans="1:17" x14ac:dyDescent="0.25">
      <c r="A17" s="60" t="s">
        <v>40</v>
      </c>
      <c r="B17" s="19" t="s">
        <v>12</v>
      </c>
      <c r="C17" s="19" t="s">
        <v>41</v>
      </c>
      <c r="D17" s="57">
        <v>30</v>
      </c>
      <c r="E17" s="57">
        <v>13</v>
      </c>
      <c r="F17" s="57">
        <v>24</v>
      </c>
      <c r="G17" s="57">
        <v>11</v>
      </c>
      <c r="H17" s="57">
        <v>16</v>
      </c>
      <c r="I17" s="24"/>
      <c r="J17" s="61">
        <v>29</v>
      </c>
      <c r="K17" s="6"/>
      <c r="L17" s="62">
        <v>870</v>
      </c>
      <c r="M17" s="62">
        <v>377</v>
      </c>
      <c r="N17" s="62">
        <v>696</v>
      </c>
      <c r="O17" s="62">
        <v>319</v>
      </c>
      <c r="P17" s="62">
        <v>464</v>
      </c>
    </row>
    <row r="18" spans="1:17" x14ac:dyDescent="0.25">
      <c r="A18" s="46">
        <v>3</v>
      </c>
      <c r="B18" s="47" t="s">
        <v>5</v>
      </c>
      <c r="C18" s="48" t="s">
        <v>42</v>
      </c>
      <c r="D18" s="48"/>
      <c r="E18" s="48"/>
      <c r="F18" s="48"/>
      <c r="G18" s="48"/>
      <c r="H18" s="48"/>
      <c r="I18" s="24"/>
      <c r="J18" s="49"/>
      <c r="K18"/>
      <c r="L18" s="48"/>
      <c r="M18" s="48"/>
      <c r="N18" s="48"/>
      <c r="O18" s="48"/>
      <c r="P18" s="48"/>
    </row>
    <row r="19" spans="1:17" x14ac:dyDescent="0.25">
      <c r="A19" s="60" t="s">
        <v>43</v>
      </c>
      <c r="B19" s="19" t="s">
        <v>12</v>
      </c>
      <c r="C19" s="19" t="s">
        <v>44</v>
      </c>
      <c r="D19" s="57">
        <v>33.75</v>
      </c>
      <c r="E19" s="57">
        <v>14.34375</v>
      </c>
      <c r="F19" s="57">
        <v>27</v>
      </c>
      <c r="G19" s="57">
        <v>12.65625</v>
      </c>
      <c r="H19" s="57">
        <v>17.71875</v>
      </c>
      <c r="I19" s="24"/>
      <c r="J19" s="61">
        <v>32</v>
      </c>
      <c r="K19" s="6"/>
      <c r="L19" s="62">
        <v>1080</v>
      </c>
      <c r="M19" s="62">
        <v>459</v>
      </c>
      <c r="N19" s="62">
        <v>864</v>
      </c>
      <c r="O19" s="62">
        <v>405</v>
      </c>
      <c r="P19" s="62">
        <v>567</v>
      </c>
    </row>
    <row r="20" spans="1:17" ht="22.5" x14ac:dyDescent="0.25">
      <c r="A20" s="60" t="s">
        <v>46</v>
      </c>
      <c r="B20" s="19" t="s">
        <v>12</v>
      </c>
      <c r="C20" s="19" t="s">
        <v>47</v>
      </c>
      <c r="D20" s="57">
        <v>93.75</v>
      </c>
      <c r="E20" s="57">
        <v>38.125</v>
      </c>
      <c r="F20" s="57">
        <v>74.375</v>
      </c>
      <c r="G20" s="57">
        <v>34.375</v>
      </c>
      <c r="H20" s="57">
        <v>48.125</v>
      </c>
      <c r="I20" s="24"/>
      <c r="J20" s="61">
        <v>40</v>
      </c>
      <c r="K20" s="6"/>
      <c r="L20" s="62">
        <v>3750</v>
      </c>
      <c r="M20" s="62">
        <v>1525</v>
      </c>
      <c r="N20" s="62">
        <v>2975</v>
      </c>
      <c r="O20" s="62">
        <v>1375</v>
      </c>
      <c r="P20" s="62">
        <v>1925</v>
      </c>
    </row>
    <row r="21" spans="1:17" x14ac:dyDescent="0.25">
      <c r="A21" s="60" t="s">
        <v>49</v>
      </c>
      <c r="B21" s="19" t="s">
        <v>12</v>
      </c>
      <c r="C21" s="19" t="s">
        <v>50</v>
      </c>
      <c r="D21" s="57">
        <v>56.666666666666664</v>
      </c>
      <c r="E21" s="57">
        <v>23.233333333333334</v>
      </c>
      <c r="F21" s="57">
        <v>44.766666666666666</v>
      </c>
      <c r="G21" s="57">
        <v>20.966666666666665</v>
      </c>
      <c r="H21" s="57">
        <v>29.466666666666665</v>
      </c>
      <c r="I21" s="24"/>
      <c r="J21" s="61">
        <v>30</v>
      </c>
      <c r="K21" s="6"/>
      <c r="L21" s="62">
        <v>1700</v>
      </c>
      <c r="M21" s="62">
        <v>697</v>
      </c>
      <c r="N21" s="62">
        <v>1343</v>
      </c>
      <c r="O21" s="62">
        <v>629</v>
      </c>
      <c r="P21" s="62">
        <v>884</v>
      </c>
    </row>
    <row r="22" spans="1:17" ht="22.5" x14ac:dyDescent="0.25">
      <c r="A22" s="60" t="s">
        <v>52</v>
      </c>
      <c r="B22" s="19" t="s">
        <v>12</v>
      </c>
      <c r="C22" s="19" t="s">
        <v>53</v>
      </c>
      <c r="D22" s="57">
        <v>73.333333333333329</v>
      </c>
      <c r="E22" s="57">
        <v>30.066666666666666</v>
      </c>
      <c r="F22" s="57">
        <v>57.93333333333333</v>
      </c>
      <c r="G22" s="57">
        <v>27.133333333333333</v>
      </c>
      <c r="H22" s="57">
        <v>38.133333333333333</v>
      </c>
      <c r="I22" s="24"/>
      <c r="J22" s="61">
        <v>30</v>
      </c>
      <c r="K22" s="6"/>
      <c r="L22" s="62">
        <v>2200</v>
      </c>
      <c r="M22" s="62">
        <v>902</v>
      </c>
      <c r="N22" s="62">
        <v>1738</v>
      </c>
      <c r="O22" s="62">
        <v>814</v>
      </c>
      <c r="P22" s="62">
        <v>1144</v>
      </c>
    </row>
    <row r="23" spans="1:17" ht="22.5" x14ac:dyDescent="0.25">
      <c r="A23" s="60" t="s">
        <v>55</v>
      </c>
      <c r="B23" s="19" t="s">
        <v>8</v>
      </c>
      <c r="C23" s="19" t="s">
        <v>56</v>
      </c>
      <c r="D23" s="57">
        <v>30</v>
      </c>
      <c r="E23" s="57">
        <v>14</v>
      </c>
      <c r="F23" s="57">
        <v>24</v>
      </c>
      <c r="G23" s="57">
        <v>12</v>
      </c>
      <c r="H23" s="57">
        <v>16</v>
      </c>
      <c r="I23" s="24"/>
      <c r="J23" s="61">
        <v>95</v>
      </c>
      <c r="K23" s="6"/>
      <c r="L23" s="62">
        <v>2850</v>
      </c>
      <c r="M23" s="62">
        <v>1330</v>
      </c>
      <c r="N23" s="62">
        <v>2280</v>
      </c>
      <c r="O23" s="62">
        <v>1140</v>
      </c>
      <c r="P23" s="62">
        <v>1520</v>
      </c>
    </row>
    <row r="24" spans="1:17" ht="22.5" x14ac:dyDescent="0.25">
      <c r="A24" s="46">
        <v>4</v>
      </c>
      <c r="B24" s="47" t="s">
        <v>5</v>
      </c>
      <c r="C24" s="48" t="s">
        <v>279</v>
      </c>
      <c r="D24" s="48"/>
      <c r="E24" s="48"/>
      <c r="F24" s="48"/>
      <c r="G24" s="48"/>
      <c r="H24" s="48"/>
      <c r="I24" s="24"/>
      <c r="J24" s="49"/>
      <c r="K24"/>
      <c r="L24" s="48"/>
      <c r="M24" s="48"/>
      <c r="N24" s="48"/>
      <c r="O24" s="48"/>
      <c r="P24" s="48"/>
    </row>
    <row r="25" spans="1:17" ht="22.5" x14ac:dyDescent="0.25">
      <c r="A25" s="60" t="s">
        <v>58</v>
      </c>
      <c r="B25" s="19" t="s">
        <v>12</v>
      </c>
      <c r="C25" s="19" t="s">
        <v>59</v>
      </c>
      <c r="D25" s="57">
        <v>9</v>
      </c>
      <c r="E25" s="57">
        <v>4</v>
      </c>
      <c r="F25" s="57">
        <v>8</v>
      </c>
      <c r="G25" s="57">
        <v>4</v>
      </c>
      <c r="H25" s="57">
        <v>5</v>
      </c>
      <c r="I25" s="24"/>
      <c r="J25" s="61">
        <v>390</v>
      </c>
      <c r="K25" s="6"/>
      <c r="L25" s="62">
        <v>3510</v>
      </c>
      <c r="M25" s="62">
        <v>1560</v>
      </c>
      <c r="N25" s="62">
        <v>3120</v>
      </c>
      <c r="O25" s="62">
        <v>1560</v>
      </c>
      <c r="P25" s="62">
        <v>1950</v>
      </c>
      <c r="Q25" t="s">
        <v>371</v>
      </c>
    </row>
    <row r="26" spans="1:17" ht="22.5" x14ac:dyDescent="0.25">
      <c r="A26" s="60" t="s">
        <v>60</v>
      </c>
      <c r="B26" s="19" t="s">
        <v>12</v>
      </c>
      <c r="C26" s="19" t="s">
        <v>270</v>
      </c>
      <c r="D26" s="57">
        <v>55</v>
      </c>
      <c r="E26" s="57">
        <v>23</v>
      </c>
      <c r="F26" s="57">
        <v>44</v>
      </c>
      <c r="G26" s="57">
        <v>20</v>
      </c>
      <c r="H26" s="57">
        <v>29</v>
      </c>
      <c r="I26" s="24"/>
      <c r="J26" s="61">
        <v>103</v>
      </c>
      <c r="K26" s="6"/>
      <c r="L26" s="62">
        <v>5665</v>
      </c>
      <c r="M26" s="62">
        <v>2369</v>
      </c>
      <c r="N26" s="62">
        <v>4532</v>
      </c>
      <c r="O26" s="62">
        <v>2060</v>
      </c>
      <c r="P26" s="62">
        <v>2987</v>
      </c>
    </row>
    <row r="27" spans="1:17" x14ac:dyDescent="0.25">
      <c r="A27" s="60" t="s">
        <v>61</v>
      </c>
      <c r="B27" s="19" t="s">
        <v>62</v>
      </c>
      <c r="C27" s="19" t="s">
        <v>63</v>
      </c>
      <c r="D27" s="57">
        <v>15</v>
      </c>
      <c r="E27" s="57">
        <v>7</v>
      </c>
      <c r="F27" s="57">
        <v>12</v>
      </c>
      <c r="G27" s="57">
        <v>6</v>
      </c>
      <c r="H27" s="57">
        <v>8</v>
      </c>
      <c r="I27" s="24"/>
      <c r="J27" s="61">
        <v>216</v>
      </c>
      <c r="K27" s="6"/>
      <c r="L27" s="62">
        <v>3240</v>
      </c>
      <c r="M27" s="62">
        <v>1512</v>
      </c>
      <c r="N27" s="62">
        <v>2592</v>
      </c>
      <c r="O27" s="62">
        <v>1296</v>
      </c>
      <c r="P27" s="62">
        <v>1728</v>
      </c>
    </row>
    <row r="28" spans="1:17" ht="22.5" x14ac:dyDescent="0.25">
      <c r="A28" s="60" t="s">
        <v>64</v>
      </c>
      <c r="B28" s="19" t="s">
        <v>8</v>
      </c>
      <c r="C28" s="19" t="s">
        <v>65</v>
      </c>
      <c r="D28" s="57">
        <v>10</v>
      </c>
      <c r="E28" s="57">
        <v>5</v>
      </c>
      <c r="F28" s="57">
        <v>8</v>
      </c>
      <c r="G28" s="57">
        <v>4</v>
      </c>
      <c r="H28" s="57">
        <v>6</v>
      </c>
      <c r="I28" s="24"/>
      <c r="J28" s="61">
        <v>212</v>
      </c>
      <c r="K28" s="6"/>
      <c r="L28" s="62">
        <v>2120</v>
      </c>
      <c r="M28" s="62">
        <v>1060</v>
      </c>
      <c r="N28" s="62">
        <v>1696</v>
      </c>
      <c r="O28" s="62">
        <v>848</v>
      </c>
      <c r="P28" s="62">
        <v>1272</v>
      </c>
    </row>
    <row r="29" spans="1:17" ht="22.5" x14ac:dyDescent="0.25">
      <c r="A29" s="60" t="s">
        <v>67</v>
      </c>
      <c r="B29" s="19" t="s">
        <v>8</v>
      </c>
      <c r="C29" s="19" t="s">
        <v>68</v>
      </c>
      <c r="D29" s="57">
        <v>15</v>
      </c>
      <c r="E29" s="57">
        <v>7</v>
      </c>
      <c r="F29" s="57">
        <v>12</v>
      </c>
      <c r="G29" s="57">
        <v>6</v>
      </c>
      <c r="H29" s="57">
        <v>8</v>
      </c>
      <c r="I29" s="24"/>
      <c r="J29" s="61">
        <v>141</v>
      </c>
      <c r="K29" s="6"/>
      <c r="L29" s="62">
        <v>2115</v>
      </c>
      <c r="M29" s="62">
        <v>987</v>
      </c>
      <c r="N29" s="62">
        <v>1692</v>
      </c>
      <c r="O29" s="62">
        <v>846</v>
      </c>
      <c r="P29" s="62">
        <v>1128</v>
      </c>
    </row>
    <row r="30" spans="1:17" x14ac:dyDescent="0.25">
      <c r="A30" s="60" t="s">
        <v>70</v>
      </c>
      <c r="B30" s="19" t="s">
        <v>8</v>
      </c>
      <c r="C30" s="19" t="s">
        <v>71</v>
      </c>
      <c r="D30" s="57">
        <v>8</v>
      </c>
      <c r="E30" s="57">
        <v>4</v>
      </c>
      <c r="F30" s="57">
        <v>7</v>
      </c>
      <c r="G30" s="57">
        <v>3</v>
      </c>
      <c r="H30" s="57">
        <v>5</v>
      </c>
      <c r="I30" s="24"/>
      <c r="J30" s="61">
        <v>121</v>
      </c>
      <c r="K30" s="6"/>
      <c r="L30" s="62">
        <v>968</v>
      </c>
      <c r="M30" s="62">
        <v>484</v>
      </c>
      <c r="N30" s="62">
        <v>847</v>
      </c>
      <c r="O30" s="62">
        <v>363</v>
      </c>
      <c r="P30" s="62">
        <v>605</v>
      </c>
    </row>
    <row r="31" spans="1:17" x14ac:dyDescent="0.25">
      <c r="A31" s="60" t="s">
        <v>276</v>
      </c>
      <c r="B31" s="19" t="s">
        <v>33</v>
      </c>
      <c r="C31" s="19" t="s">
        <v>277</v>
      </c>
      <c r="D31" s="57">
        <v>40</v>
      </c>
      <c r="E31" s="57">
        <v>17</v>
      </c>
      <c r="F31" s="57">
        <v>32</v>
      </c>
      <c r="G31" s="57">
        <v>15</v>
      </c>
      <c r="H31" s="57">
        <v>21</v>
      </c>
      <c r="I31" s="24"/>
      <c r="J31" s="61">
        <v>15</v>
      </c>
      <c r="K31" s="6"/>
      <c r="L31" s="62">
        <v>600</v>
      </c>
      <c r="M31" s="62">
        <v>255</v>
      </c>
      <c r="N31" s="62">
        <v>480</v>
      </c>
      <c r="O31" s="62">
        <v>225</v>
      </c>
      <c r="P31" s="62">
        <v>315</v>
      </c>
    </row>
    <row r="32" spans="1:17" x14ac:dyDescent="0.25">
      <c r="A32" s="60" t="s">
        <v>280</v>
      </c>
      <c r="B32" s="19" t="s">
        <v>8</v>
      </c>
      <c r="C32" s="19" t="s">
        <v>283</v>
      </c>
      <c r="D32" s="57">
        <v>3</v>
      </c>
      <c r="E32" s="57">
        <v>2</v>
      </c>
      <c r="F32" s="57">
        <v>3</v>
      </c>
      <c r="G32" s="57">
        <v>2</v>
      </c>
      <c r="H32" s="57">
        <v>2</v>
      </c>
      <c r="I32" s="24"/>
      <c r="J32" s="61">
        <v>99</v>
      </c>
      <c r="K32" s="6"/>
      <c r="L32" s="62">
        <v>297</v>
      </c>
      <c r="M32" s="62">
        <v>198</v>
      </c>
      <c r="N32" s="62">
        <v>297</v>
      </c>
      <c r="O32" s="62">
        <v>198</v>
      </c>
      <c r="P32" s="62">
        <v>198</v>
      </c>
    </row>
    <row r="33" spans="1:16" x14ac:dyDescent="0.25">
      <c r="A33" s="60" t="s">
        <v>281</v>
      </c>
      <c r="B33" s="19" t="s">
        <v>8</v>
      </c>
      <c r="C33" s="19" t="s">
        <v>284</v>
      </c>
      <c r="D33" s="57">
        <v>4</v>
      </c>
      <c r="E33" s="57">
        <v>2</v>
      </c>
      <c r="F33" s="57">
        <v>4</v>
      </c>
      <c r="G33" s="57">
        <v>2</v>
      </c>
      <c r="H33" s="57">
        <v>3</v>
      </c>
      <c r="I33" s="24"/>
      <c r="J33" s="61">
        <v>90</v>
      </c>
      <c r="K33" s="6"/>
      <c r="L33" s="62">
        <v>360</v>
      </c>
      <c r="M33" s="62">
        <v>180</v>
      </c>
      <c r="N33" s="62">
        <v>360</v>
      </c>
      <c r="O33" s="62">
        <v>180</v>
      </c>
      <c r="P33" s="62">
        <v>270</v>
      </c>
    </row>
    <row r="34" spans="1:16" x14ac:dyDescent="0.25">
      <c r="A34" s="60" t="s">
        <v>282</v>
      </c>
      <c r="B34" s="19" t="s">
        <v>8</v>
      </c>
      <c r="C34" s="19" t="s">
        <v>285</v>
      </c>
      <c r="D34" s="57">
        <v>1</v>
      </c>
      <c r="E34" s="74">
        <v>0.5</v>
      </c>
      <c r="F34" s="57">
        <v>1</v>
      </c>
      <c r="G34" s="74">
        <v>0.5</v>
      </c>
      <c r="H34" s="57">
        <v>1</v>
      </c>
      <c r="I34" s="24"/>
      <c r="J34" s="61">
        <v>400</v>
      </c>
      <c r="K34" s="6"/>
      <c r="L34" s="62">
        <v>400</v>
      </c>
      <c r="M34" s="62">
        <v>200</v>
      </c>
      <c r="N34" s="62">
        <v>400</v>
      </c>
      <c r="O34" s="62">
        <v>200</v>
      </c>
      <c r="P34" s="62">
        <v>400</v>
      </c>
    </row>
    <row r="35" spans="1:16" x14ac:dyDescent="0.25">
      <c r="A35" s="46">
        <v>5</v>
      </c>
      <c r="B35" s="47" t="s">
        <v>5</v>
      </c>
      <c r="C35" s="48" t="s">
        <v>72</v>
      </c>
      <c r="D35" s="48"/>
      <c r="E35" s="48"/>
      <c r="F35" s="48"/>
      <c r="G35" s="48"/>
      <c r="H35" s="48"/>
      <c r="I35" s="24"/>
      <c r="J35" s="49"/>
      <c r="K35"/>
      <c r="L35" s="48"/>
      <c r="M35" s="48"/>
      <c r="N35" s="48"/>
      <c r="O35" s="48"/>
      <c r="P35" s="48"/>
    </row>
    <row r="36" spans="1:16" x14ac:dyDescent="0.25">
      <c r="A36" s="60" t="s">
        <v>73</v>
      </c>
      <c r="B36" s="19" t="s">
        <v>8</v>
      </c>
      <c r="C36" s="19" t="s">
        <v>274</v>
      </c>
      <c r="D36" s="57">
        <v>3</v>
      </c>
      <c r="E36" s="57">
        <v>2</v>
      </c>
      <c r="F36" s="57">
        <v>3</v>
      </c>
      <c r="G36" s="57">
        <v>2</v>
      </c>
      <c r="H36" s="57">
        <v>2</v>
      </c>
      <c r="I36" s="24"/>
      <c r="J36" s="61">
        <v>4800</v>
      </c>
      <c r="K36" s="6"/>
      <c r="L36" s="62">
        <v>14400</v>
      </c>
      <c r="M36" s="62">
        <v>9600</v>
      </c>
      <c r="N36" s="62">
        <v>14400</v>
      </c>
      <c r="O36" s="62">
        <v>9600</v>
      </c>
      <c r="P36" s="62">
        <v>9600</v>
      </c>
    </row>
    <row r="37" spans="1:16" x14ac:dyDescent="0.25">
      <c r="A37" s="60" t="s">
        <v>74</v>
      </c>
      <c r="B37" s="19" t="s">
        <v>8</v>
      </c>
      <c r="C37" s="19" t="s">
        <v>271</v>
      </c>
      <c r="D37" s="57">
        <v>5</v>
      </c>
      <c r="E37" s="57">
        <v>3</v>
      </c>
      <c r="F37" s="57">
        <v>4</v>
      </c>
      <c r="G37" s="57">
        <v>2</v>
      </c>
      <c r="H37" s="57">
        <v>3</v>
      </c>
      <c r="I37" s="24"/>
      <c r="J37" s="61">
        <v>5200</v>
      </c>
      <c r="K37" s="6"/>
      <c r="L37" s="62">
        <v>26000</v>
      </c>
      <c r="M37" s="62">
        <v>15600</v>
      </c>
      <c r="N37" s="62">
        <v>20800</v>
      </c>
      <c r="O37" s="62">
        <v>10400</v>
      </c>
      <c r="P37" s="62">
        <v>15600</v>
      </c>
    </row>
    <row r="38" spans="1:16" x14ac:dyDescent="0.25">
      <c r="A38" s="60" t="s">
        <v>76</v>
      </c>
      <c r="B38" s="19" t="s">
        <v>12</v>
      </c>
      <c r="C38" s="19" t="s">
        <v>75</v>
      </c>
      <c r="D38" s="57">
        <v>40</v>
      </c>
      <c r="E38" s="57">
        <v>17</v>
      </c>
      <c r="F38" s="57">
        <v>32</v>
      </c>
      <c r="G38" s="57">
        <v>15</v>
      </c>
      <c r="H38" s="57">
        <v>21</v>
      </c>
      <c r="I38" s="24"/>
      <c r="J38" s="61">
        <v>70</v>
      </c>
      <c r="K38" s="6"/>
      <c r="L38" s="62">
        <v>2800</v>
      </c>
      <c r="M38" s="62">
        <v>1190</v>
      </c>
      <c r="N38" s="62">
        <v>2240</v>
      </c>
      <c r="O38" s="62">
        <v>1050</v>
      </c>
      <c r="P38" s="62">
        <v>1470</v>
      </c>
    </row>
    <row r="39" spans="1:16" x14ac:dyDescent="0.25">
      <c r="A39" s="60" t="s">
        <v>79</v>
      </c>
      <c r="B39" s="19" t="s">
        <v>8</v>
      </c>
      <c r="C39" s="19" t="s">
        <v>77</v>
      </c>
      <c r="D39" s="57">
        <v>2</v>
      </c>
      <c r="E39" s="57">
        <v>1</v>
      </c>
      <c r="F39" s="57">
        <v>2</v>
      </c>
      <c r="G39" s="57">
        <v>1</v>
      </c>
      <c r="H39" s="57">
        <v>2</v>
      </c>
      <c r="I39" s="24"/>
      <c r="J39" s="61">
        <v>114</v>
      </c>
      <c r="K39" s="6"/>
      <c r="L39" s="62">
        <v>228</v>
      </c>
      <c r="M39" s="62">
        <v>114</v>
      </c>
      <c r="N39" s="62">
        <v>228</v>
      </c>
      <c r="O39" s="62">
        <v>114</v>
      </c>
      <c r="P39" s="62">
        <v>228</v>
      </c>
    </row>
    <row r="40" spans="1:16" x14ac:dyDescent="0.25">
      <c r="A40" s="60" t="s">
        <v>81</v>
      </c>
      <c r="B40" s="19" t="s">
        <v>12</v>
      </c>
      <c r="C40" s="19" t="s">
        <v>80</v>
      </c>
      <c r="D40" s="57">
        <v>4.625</v>
      </c>
      <c r="E40" s="57">
        <v>2.3125</v>
      </c>
      <c r="F40" s="57">
        <v>3.7</v>
      </c>
      <c r="G40" s="57">
        <v>1.85</v>
      </c>
      <c r="H40" s="57">
        <v>2.7749999999999999</v>
      </c>
      <c r="I40" s="24"/>
      <c r="J40" s="61">
        <v>160</v>
      </c>
      <c r="K40" s="6"/>
      <c r="L40" s="62">
        <v>740</v>
      </c>
      <c r="M40" s="62">
        <v>370</v>
      </c>
      <c r="N40" s="62">
        <v>592</v>
      </c>
      <c r="O40" s="62">
        <v>296</v>
      </c>
      <c r="P40" s="62">
        <v>444</v>
      </c>
    </row>
    <row r="41" spans="1:16" x14ac:dyDescent="0.25">
      <c r="A41" s="60" t="s">
        <v>272</v>
      </c>
      <c r="B41" s="19" t="s">
        <v>8</v>
      </c>
      <c r="C41" s="19" t="s">
        <v>82</v>
      </c>
      <c r="D41" s="57">
        <v>2</v>
      </c>
      <c r="E41" s="57">
        <v>1</v>
      </c>
      <c r="F41" s="57">
        <v>1.6666666666666667</v>
      </c>
      <c r="G41" s="57">
        <v>1</v>
      </c>
      <c r="H41" s="57">
        <v>1.3333333333333333</v>
      </c>
      <c r="I41" s="24"/>
      <c r="J41" s="61">
        <v>372</v>
      </c>
      <c r="K41" s="6"/>
      <c r="L41" s="62">
        <v>744</v>
      </c>
      <c r="M41" s="62">
        <v>372</v>
      </c>
      <c r="N41" s="62">
        <v>620</v>
      </c>
      <c r="O41" s="62">
        <v>372</v>
      </c>
      <c r="P41" s="62">
        <v>496</v>
      </c>
    </row>
    <row r="42" spans="1:16" x14ac:dyDescent="0.25">
      <c r="A42" s="46">
        <v>6</v>
      </c>
      <c r="B42" s="47" t="s">
        <v>5</v>
      </c>
      <c r="C42" s="48" t="s">
        <v>84</v>
      </c>
      <c r="D42" s="48"/>
      <c r="E42" s="48"/>
      <c r="F42" s="48"/>
      <c r="G42" s="48"/>
      <c r="H42" s="48"/>
      <c r="I42" s="24"/>
      <c r="J42" s="49"/>
      <c r="K42"/>
      <c r="L42" s="48"/>
      <c r="M42" s="48"/>
      <c r="N42" s="48"/>
      <c r="O42" s="48"/>
      <c r="P42" s="48"/>
    </row>
    <row r="43" spans="1:16" x14ac:dyDescent="0.25">
      <c r="A43" s="60" t="s">
        <v>85</v>
      </c>
      <c r="B43" s="19" t="s">
        <v>8</v>
      </c>
      <c r="C43" s="19" t="s">
        <v>86</v>
      </c>
      <c r="D43" s="57">
        <v>20</v>
      </c>
      <c r="E43" s="57">
        <v>9</v>
      </c>
      <c r="F43" s="57">
        <v>16</v>
      </c>
      <c r="G43" s="57">
        <v>8</v>
      </c>
      <c r="H43" s="57">
        <v>11</v>
      </c>
      <c r="I43" s="24"/>
      <c r="J43" s="61">
        <v>41</v>
      </c>
      <c r="K43" s="6"/>
      <c r="L43" s="62">
        <v>820</v>
      </c>
      <c r="M43" s="62">
        <v>369</v>
      </c>
      <c r="N43" s="62">
        <v>656</v>
      </c>
      <c r="O43" s="62">
        <v>328</v>
      </c>
      <c r="P43" s="62">
        <v>451</v>
      </c>
    </row>
    <row r="44" spans="1:16" x14ac:dyDescent="0.25">
      <c r="A44" s="60" t="s">
        <v>88</v>
      </c>
      <c r="B44" s="19" t="s">
        <v>8</v>
      </c>
      <c r="C44" s="19" t="s">
        <v>89</v>
      </c>
      <c r="D44" s="57">
        <v>2.1428571428571428</v>
      </c>
      <c r="E44" s="57">
        <v>1</v>
      </c>
      <c r="F44" s="57">
        <v>1.7142857142857142</v>
      </c>
      <c r="G44" s="57">
        <v>0.8571428571428571</v>
      </c>
      <c r="H44" s="57">
        <v>1.1428571428571428</v>
      </c>
      <c r="I44" s="24"/>
      <c r="J44" s="61">
        <v>266</v>
      </c>
      <c r="K44" s="6"/>
      <c r="L44" s="62">
        <v>570</v>
      </c>
      <c r="M44" s="62">
        <v>266</v>
      </c>
      <c r="N44" s="62">
        <v>456</v>
      </c>
      <c r="O44" s="62">
        <v>228</v>
      </c>
      <c r="P44" s="62">
        <v>304</v>
      </c>
    </row>
    <row r="45" spans="1:16" x14ac:dyDescent="0.25">
      <c r="A45" s="60" t="s">
        <v>91</v>
      </c>
      <c r="B45" s="19" t="s">
        <v>8</v>
      </c>
      <c r="C45" s="19" t="s">
        <v>92</v>
      </c>
      <c r="D45" s="57">
        <v>10</v>
      </c>
      <c r="E45" s="57">
        <v>5</v>
      </c>
      <c r="F45" s="57">
        <v>8</v>
      </c>
      <c r="G45" s="57">
        <v>4</v>
      </c>
      <c r="H45" s="57">
        <v>6</v>
      </c>
      <c r="I45" s="24"/>
      <c r="J45" s="61">
        <v>42</v>
      </c>
      <c r="K45" s="6"/>
      <c r="L45" s="62">
        <v>420</v>
      </c>
      <c r="M45" s="62">
        <v>210</v>
      </c>
      <c r="N45" s="62">
        <v>336</v>
      </c>
      <c r="O45" s="62">
        <v>168</v>
      </c>
      <c r="P45" s="62">
        <v>252</v>
      </c>
    </row>
    <row r="46" spans="1:16" x14ac:dyDescent="0.25">
      <c r="A46" s="46">
        <v>7</v>
      </c>
      <c r="B46" s="47" t="s">
        <v>5</v>
      </c>
      <c r="C46" s="48" t="s">
        <v>94</v>
      </c>
      <c r="D46" s="48"/>
      <c r="E46" s="48"/>
      <c r="F46" s="48"/>
      <c r="G46" s="48"/>
      <c r="H46" s="48"/>
      <c r="I46" s="24"/>
      <c r="J46" s="49"/>
      <c r="K46"/>
      <c r="L46" s="48"/>
      <c r="M46" s="48"/>
      <c r="N46" s="48"/>
      <c r="O46" s="48"/>
      <c r="P46" s="48"/>
    </row>
    <row r="47" spans="1:16" ht="22.5" x14ac:dyDescent="0.25">
      <c r="A47" s="60" t="s">
        <v>95</v>
      </c>
      <c r="B47" s="19" t="s">
        <v>8</v>
      </c>
      <c r="C47" s="19" t="s">
        <v>306</v>
      </c>
      <c r="D47" s="57">
        <v>1</v>
      </c>
      <c r="E47" s="57">
        <v>1</v>
      </c>
      <c r="F47" s="57">
        <v>1</v>
      </c>
      <c r="G47" s="57">
        <v>1</v>
      </c>
      <c r="H47" s="57">
        <v>1</v>
      </c>
      <c r="I47" s="24"/>
      <c r="J47" s="61">
        <v>1933</v>
      </c>
      <c r="K47" s="6"/>
      <c r="L47" s="62">
        <v>1933</v>
      </c>
      <c r="M47" s="62">
        <v>1933</v>
      </c>
      <c r="N47" s="62">
        <v>1933</v>
      </c>
      <c r="O47" s="62">
        <v>1933</v>
      </c>
      <c r="P47" s="62">
        <v>1933</v>
      </c>
    </row>
    <row r="48" spans="1:16" ht="22.5" x14ac:dyDescent="0.25">
      <c r="A48" s="60" t="s">
        <v>96</v>
      </c>
      <c r="B48" s="19" t="s">
        <v>8</v>
      </c>
      <c r="C48" s="19" t="s">
        <v>308</v>
      </c>
      <c r="D48" s="57">
        <v>1</v>
      </c>
      <c r="E48" s="57">
        <v>1</v>
      </c>
      <c r="F48" s="57">
        <v>1</v>
      </c>
      <c r="G48" s="57">
        <v>1</v>
      </c>
      <c r="H48" s="57">
        <v>1</v>
      </c>
      <c r="I48" s="24"/>
      <c r="J48" s="61">
        <v>3630</v>
      </c>
      <c r="K48" s="6"/>
      <c r="L48" s="62">
        <v>3630</v>
      </c>
      <c r="M48" s="62">
        <v>3630</v>
      </c>
      <c r="N48" s="62">
        <v>3630</v>
      </c>
      <c r="O48" s="62">
        <v>3630</v>
      </c>
      <c r="P48" s="62">
        <v>3630</v>
      </c>
    </row>
    <row r="49" spans="1:16" ht="22.5" x14ac:dyDescent="0.25">
      <c r="A49" s="60" t="s">
        <v>97</v>
      </c>
      <c r="B49" s="19" t="s">
        <v>8</v>
      </c>
      <c r="C49" s="19" t="s">
        <v>310</v>
      </c>
      <c r="D49" s="57">
        <v>1</v>
      </c>
      <c r="E49" s="57">
        <v>1</v>
      </c>
      <c r="F49" s="57">
        <v>1</v>
      </c>
      <c r="G49" s="57">
        <v>1</v>
      </c>
      <c r="H49" s="57">
        <v>1</v>
      </c>
      <c r="I49" s="24"/>
      <c r="J49" s="61">
        <v>2917</v>
      </c>
      <c r="K49" s="6"/>
      <c r="L49" s="62">
        <v>2917</v>
      </c>
      <c r="M49" s="62">
        <v>2917</v>
      </c>
      <c r="N49" s="62">
        <v>2917</v>
      </c>
      <c r="O49" s="62">
        <v>2917</v>
      </c>
      <c r="P49" s="62">
        <v>2917</v>
      </c>
    </row>
    <row r="50" spans="1:16" ht="22.5" x14ac:dyDescent="0.25">
      <c r="A50" s="60" t="s">
        <v>98</v>
      </c>
      <c r="B50" s="19" t="s">
        <v>8</v>
      </c>
      <c r="C50" s="19" t="s">
        <v>312</v>
      </c>
      <c r="D50" s="57">
        <v>1</v>
      </c>
      <c r="E50" s="57">
        <v>1</v>
      </c>
      <c r="F50" s="57">
        <v>1</v>
      </c>
      <c r="G50" s="57">
        <v>1</v>
      </c>
      <c r="H50" s="57">
        <v>1</v>
      </c>
      <c r="I50" s="24"/>
      <c r="J50" s="61">
        <v>4105</v>
      </c>
      <c r="K50" s="6"/>
      <c r="L50" s="62">
        <v>4105</v>
      </c>
      <c r="M50" s="62">
        <v>4105</v>
      </c>
      <c r="N50" s="62">
        <v>4105</v>
      </c>
      <c r="O50" s="62">
        <v>4105</v>
      </c>
      <c r="P50" s="62">
        <v>4105</v>
      </c>
    </row>
    <row r="51" spans="1:16" ht="22.5" x14ac:dyDescent="0.25">
      <c r="A51" s="46">
        <v>8</v>
      </c>
      <c r="B51" s="47" t="s">
        <v>5</v>
      </c>
      <c r="C51" s="48" t="s">
        <v>100</v>
      </c>
      <c r="D51" s="48"/>
      <c r="E51" s="48"/>
      <c r="F51" s="48"/>
      <c r="G51" s="48"/>
      <c r="H51" s="48"/>
      <c r="I51" s="24"/>
      <c r="J51" s="49"/>
      <c r="K51"/>
      <c r="L51" s="48"/>
      <c r="M51" s="48"/>
      <c r="N51" s="48"/>
      <c r="O51" s="48"/>
      <c r="P51" s="48"/>
    </row>
    <row r="52" spans="1:16" ht="33.75" x14ac:dyDescent="0.25">
      <c r="A52" s="60" t="s">
        <v>101</v>
      </c>
      <c r="B52" s="19" t="s">
        <v>8</v>
      </c>
      <c r="C52" s="19" t="s">
        <v>313</v>
      </c>
      <c r="D52" s="57">
        <v>2</v>
      </c>
      <c r="E52" s="57">
        <v>1</v>
      </c>
      <c r="F52" s="57">
        <v>2</v>
      </c>
      <c r="G52" s="57">
        <v>1</v>
      </c>
      <c r="H52" s="57">
        <v>2</v>
      </c>
      <c r="I52" s="24"/>
      <c r="J52" s="61">
        <v>4022</v>
      </c>
      <c r="K52" s="6"/>
      <c r="L52" s="62">
        <v>8044</v>
      </c>
      <c r="M52" s="62">
        <v>4022</v>
      </c>
      <c r="N52" s="62">
        <v>8044</v>
      </c>
      <c r="O52" s="62">
        <v>4022</v>
      </c>
      <c r="P52" s="62">
        <v>8044</v>
      </c>
    </row>
    <row r="53" spans="1:16" ht="33.75" x14ac:dyDescent="0.25">
      <c r="A53" s="60" t="s">
        <v>102</v>
      </c>
      <c r="B53" s="19" t="s">
        <v>8</v>
      </c>
      <c r="C53" s="19" t="s">
        <v>315</v>
      </c>
      <c r="D53" s="57">
        <v>1</v>
      </c>
      <c r="E53" s="57">
        <v>1</v>
      </c>
      <c r="F53" s="57">
        <v>1</v>
      </c>
      <c r="G53" s="57">
        <v>1</v>
      </c>
      <c r="H53" s="57">
        <v>1</v>
      </c>
      <c r="I53" s="24"/>
      <c r="J53" s="61">
        <v>7313</v>
      </c>
      <c r="K53" s="6"/>
      <c r="L53" s="62">
        <v>7313</v>
      </c>
      <c r="M53" s="62">
        <v>7313</v>
      </c>
      <c r="N53" s="62">
        <v>7313</v>
      </c>
      <c r="O53" s="62">
        <v>7313</v>
      </c>
      <c r="P53" s="62">
        <v>7313</v>
      </c>
    </row>
    <row r="54" spans="1:16" x14ac:dyDescent="0.25">
      <c r="A54" s="46">
        <v>9</v>
      </c>
      <c r="B54" s="47" t="s">
        <v>5</v>
      </c>
      <c r="C54" s="48" t="s">
        <v>290</v>
      </c>
      <c r="D54" s="48"/>
      <c r="E54" s="48"/>
      <c r="F54" s="48"/>
      <c r="G54" s="48"/>
      <c r="H54" s="48"/>
      <c r="I54" s="24"/>
      <c r="J54" s="49"/>
      <c r="K54"/>
      <c r="L54" s="48"/>
      <c r="M54" s="48"/>
      <c r="N54" s="48"/>
      <c r="O54" s="48"/>
      <c r="P54" s="48"/>
    </row>
    <row r="55" spans="1:16" ht="22.5" x14ac:dyDescent="0.25">
      <c r="A55" s="60" t="s">
        <v>103</v>
      </c>
      <c r="B55" s="19" t="s">
        <v>8</v>
      </c>
      <c r="C55" s="19" t="s">
        <v>317</v>
      </c>
      <c r="D55" s="57">
        <v>5</v>
      </c>
      <c r="E55" s="57">
        <v>3</v>
      </c>
      <c r="F55" s="57">
        <v>4</v>
      </c>
      <c r="G55" s="57">
        <v>2</v>
      </c>
      <c r="H55" s="57">
        <v>3</v>
      </c>
      <c r="I55" s="24"/>
      <c r="J55" s="61">
        <v>1700</v>
      </c>
      <c r="K55" s="6"/>
      <c r="L55" s="62">
        <v>8500</v>
      </c>
      <c r="M55" s="62">
        <v>5100</v>
      </c>
      <c r="N55" s="62">
        <v>6800</v>
      </c>
      <c r="O55" s="62">
        <v>3400</v>
      </c>
      <c r="P55" s="62">
        <v>5100</v>
      </c>
    </row>
    <row r="56" spans="1:16" ht="22.5" x14ac:dyDescent="0.25">
      <c r="A56" s="60" t="s">
        <v>104</v>
      </c>
      <c r="B56" s="19" t="s">
        <v>8</v>
      </c>
      <c r="C56" s="19" t="s">
        <v>319</v>
      </c>
      <c r="D56" s="57">
        <v>4</v>
      </c>
      <c r="E56" s="57">
        <v>2</v>
      </c>
      <c r="F56" s="57">
        <v>4</v>
      </c>
      <c r="G56" s="57">
        <v>2</v>
      </c>
      <c r="H56" s="57">
        <v>3</v>
      </c>
      <c r="I56" s="24"/>
      <c r="J56" s="61">
        <v>1855</v>
      </c>
      <c r="K56" s="6"/>
      <c r="L56" s="62">
        <v>7420</v>
      </c>
      <c r="M56" s="62">
        <v>3710</v>
      </c>
      <c r="N56" s="62">
        <v>7420</v>
      </c>
      <c r="O56" s="62">
        <v>3710</v>
      </c>
      <c r="P56" s="62">
        <v>5565</v>
      </c>
    </row>
    <row r="57" spans="1:16" ht="22.5" x14ac:dyDescent="0.25">
      <c r="A57" s="60" t="s">
        <v>105</v>
      </c>
      <c r="B57" s="19" t="s">
        <v>8</v>
      </c>
      <c r="C57" s="19" t="s">
        <v>321</v>
      </c>
      <c r="D57" s="57">
        <v>3</v>
      </c>
      <c r="E57" s="57">
        <v>2</v>
      </c>
      <c r="F57" s="57">
        <v>3</v>
      </c>
      <c r="G57" s="57">
        <v>2</v>
      </c>
      <c r="H57" s="57">
        <v>2</v>
      </c>
      <c r="I57" s="24"/>
      <c r="J57" s="61">
        <v>2800</v>
      </c>
      <c r="K57" s="6"/>
      <c r="L57" s="62">
        <v>8400</v>
      </c>
      <c r="M57" s="62">
        <v>5600</v>
      </c>
      <c r="N57" s="62">
        <v>8400</v>
      </c>
      <c r="O57" s="62">
        <v>5600</v>
      </c>
      <c r="P57" s="62">
        <v>5600</v>
      </c>
    </row>
    <row r="58" spans="1:16" x14ac:dyDescent="0.25">
      <c r="A58" s="46">
        <v>10</v>
      </c>
      <c r="B58" s="47"/>
      <c r="C58" s="48" t="s">
        <v>106</v>
      </c>
      <c r="D58" s="48"/>
      <c r="E58" s="48"/>
      <c r="F58" s="48"/>
      <c r="G58" s="48"/>
      <c r="H58" s="48"/>
      <c r="I58" s="24"/>
      <c r="J58" s="49"/>
      <c r="K58"/>
      <c r="L58" s="48"/>
      <c r="M58" s="48"/>
      <c r="N58" s="48"/>
      <c r="O58" s="48"/>
      <c r="P58" s="48"/>
    </row>
    <row r="59" spans="1:16" ht="33.75" x14ac:dyDescent="0.25">
      <c r="A59" s="60" t="s">
        <v>107</v>
      </c>
      <c r="B59" s="19" t="s">
        <v>8</v>
      </c>
      <c r="C59" s="19" t="s">
        <v>323</v>
      </c>
      <c r="D59" s="57">
        <v>2</v>
      </c>
      <c r="E59" s="57">
        <v>1</v>
      </c>
      <c r="F59" s="57">
        <v>2</v>
      </c>
      <c r="G59" s="57">
        <v>1</v>
      </c>
      <c r="H59" s="57">
        <v>2</v>
      </c>
      <c r="I59" s="24"/>
      <c r="J59" s="61">
        <v>17200</v>
      </c>
      <c r="K59" s="6"/>
      <c r="L59" s="62">
        <v>34400</v>
      </c>
      <c r="M59" s="62">
        <v>17200</v>
      </c>
      <c r="N59" s="62">
        <v>34400</v>
      </c>
      <c r="O59" s="62">
        <v>17200</v>
      </c>
      <c r="P59" s="62">
        <v>34400</v>
      </c>
    </row>
    <row r="60" spans="1:16" x14ac:dyDescent="0.25">
      <c r="A60" s="46">
        <v>11</v>
      </c>
      <c r="B60" s="47"/>
      <c r="C60" s="48" t="s">
        <v>108</v>
      </c>
      <c r="D60" s="48"/>
      <c r="E60" s="48"/>
      <c r="F60" s="48"/>
      <c r="G60" s="48"/>
      <c r="H60" s="48"/>
      <c r="I60" s="24"/>
      <c r="J60" s="49"/>
      <c r="K60"/>
      <c r="L60" s="48"/>
      <c r="M60" s="48"/>
      <c r="N60" s="48"/>
      <c r="O60" s="48"/>
      <c r="P60" s="48"/>
    </row>
    <row r="61" spans="1:16" ht="22.5" x14ac:dyDescent="0.25">
      <c r="A61" s="60" t="s">
        <v>109</v>
      </c>
      <c r="B61" s="19" t="s">
        <v>8</v>
      </c>
      <c r="C61" s="19" t="s">
        <v>325</v>
      </c>
      <c r="D61" s="57">
        <v>2</v>
      </c>
      <c r="E61" s="57">
        <v>1</v>
      </c>
      <c r="F61" s="57">
        <v>2</v>
      </c>
      <c r="G61" s="57">
        <v>1</v>
      </c>
      <c r="H61" s="57">
        <v>2</v>
      </c>
      <c r="I61" s="24"/>
      <c r="J61" s="61">
        <v>9200</v>
      </c>
      <c r="K61" s="6"/>
      <c r="L61" s="62">
        <v>18400</v>
      </c>
      <c r="M61" s="62">
        <v>9200</v>
      </c>
      <c r="N61" s="62">
        <v>18400</v>
      </c>
      <c r="O61" s="62">
        <v>9200</v>
      </c>
      <c r="P61" s="62">
        <v>18400</v>
      </c>
    </row>
    <row r="62" spans="1:16" ht="33.75" x14ac:dyDescent="0.25">
      <c r="A62" s="60" t="s">
        <v>110</v>
      </c>
      <c r="B62" s="19" t="s">
        <v>8</v>
      </c>
      <c r="C62" s="19" t="s">
        <v>327</v>
      </c>
      <c r="D62" s="57">
        <v>1</v>
      </c>
      <c r="E62" s="57">
        <v>1</v>
      </c>
      <c r="F62" s="57">
        <v>1</v>
      </c>
      <c r="G62" s="57">
        <v>1</v>
      </c>
      <c r="H62" s="57">
        <v>1</v>
      </c>
      <c r="I62" s="24"/>
      <c r="J62" s="61">
        <v>21500</v>
      </c>
      <c r="K62" s="6"/>
      <c r="L62" s="62">
        <v>21500</v>
      </c>
      <c r="M62" s="62">
        <v>21500</v>
      </c>
      <c r="N62" s="62">
        <v>21500</v>
      </c>
      <c r="O62" s="62">
        <v>21500</v>
      </c>
      <c r="P62" s="62">
        <v>21500</v>
      </c>
    </row>
    <row r="63" spans="1:16" ht="33.75" x14ac:dyDescent="0.25">
      <c r="A63" s="60" t="s">
        <v>111</v>
      </c>
      <c r="B63" s="19" t="s">
        <v>8</v>
      </c>
      <c r="C63" s="19" t="s">
        <v>329</v>
      </c>
      <c r="D63" s="57">
        <v>1</v>
      </c>
      <c r="E63" s="57">
        <v>1</v>
      </c>
      <c r="F63" s="57">
        <v>1</v>
      </c>
      <c r="G63" s="57">
        <v>1</v>
      </c>
      <c r="H63" s="57">
        <v>1</v>
      </c>
      <c r="I63" s="24"/>
      <c r="J63" s="61">
        <v>17800</v>
      </c>
      <c r="K63" s="6"/>
      <c r="L63" s="62">
        <v>17800</v>
      </c>
      <c r="M63" s="62">
        <v>17800</v>
      </c>
      <c r="N63" s="62">
        <v>17800</v>
      </c>
      <c r="O63" s="62">
        <v>17800</v>
      </c>
      <c r="P63" s="62">
        <v>17800</v>
      </c>
    </row>
    <row r="64" spans="1:16" x14ac:dyDescent="0.25">
      <c r="A64" s="46">
        <v>12</v>
      </c>
      <c r="B64" s="47"/>
      <c r="C64" s="48" t="s">
        <v>112</v>
      </c>
      <c r="D64" s="48"/>
      <c r="E64" s="48"/>
      <c r="F64" s="48"/>
      <c r="G64" s="48"/>
      <c r="H64" s="48"/>
      <c r="I64" s="24"/>
      <c r="J64" s="49"/>
      <c r="K64"/>
      <c r="L64" s="48"/>
      <c r="M64" s="48"/>
      <c r="N64" s="48"/>
      <c r="O64" s="48"/>
      <c r="P64" s="48"/>
    </row>
    <row r="65" spans="1:16" x14ac:dyDescent="0.25">
      <c r="A65" s="60" t="s">
        <v>113</v>
      </c>
      <c r="B65" s="19" t="s">
        <v>8</v>
      </c>
      <c r="C65" s="19" t="s">
        <v>114</v>
      </c>
      <c r="D65" s="57">
        <v>8</v>
      </c>
      <c r="E65" s="57">
        <v>4</v>
      </c>
      <c r="F65" s="57">
        <v>7</v>
      </c>
      <c r="G65" s="57">
        <v>3</v>
      </c>
      <c r="H65" s="57">
        <v>5</v>
      </c>
      <c r="I65" s="24"/>
      <c r="J65" s="61">
        <v>95</v>
      </c>
      <c r="K65" s="6"/>
      <c r="L65" s="62">
        <v>760</v>
      </c>
      <c r="M65" s="62">
        <v>380</v>
      </c>
      <c r="N65" s="62">
        <v>665</v>
      </c>
      <c r="O65" s="62">
        <v>285</v>
      </c>
      <c r="P65" s="62">
        <v>475</v>
      </c>
    </row>
    <row r="66" spans="1:16" ht="22.5" x14ac:dyDescent="0.25">
      <c r="A66" s="60" t="s">
        <v>115</v>
      </c>
      <c r="B66" s="19" t="s">
        <v>8</v>
      </c>
      <c r="C66" s="19" t="s">
        <v>116</v>
      </c>
      <c r="D66" s="57">
        <v>4</v>
      </c>
      <c r="E66" s="57">
        <v>2</v>
      </c>
      <c r="F66" s="57">
        <v>4</v>
      </c>
      <c r="G66" s="57">
        <v>2</v>
      </c>
      <c r="H66" s="57">
        <v>3</v>
      </c>
      <c r="I66" s="24"/>
      <c r="J66" s="61">
        <v>511</v>
      </c>
      <c r="K66" s="6"/>
      <c r="L66" s="62">
        <v>2044</v>
      </c>
      <c r="M66" s="62">
        <v>1022</v>
      </c>
      <c r="N66" s="62">
        <v>2044</v>
      </c>
      <c r="O66" s="62">
        <v>1022</v>
      </c>
      <c r="P66" s="62">
        <v>1533</v>
      </c>
    </row>
    <row r="67" spans="1:16" x14ac:dyDescent="0.25">
      <c r="A67" s="60" t="s">
        <v>286</v>
      </c>
      <c r="B67" s="19" t="s">
        <v>289</v>
      </c>
      <c r="C67" s="19" t="s">
        <v>288</v>
      </c>
      <c r="D67" s="57">
        <v>50</v>
      </c>
      <c r="E67" s="57">
        <v>21</v>
      </c>
      <c r="F67" s="57">
        <v>40</v>
      </c>
      <c r="G67" s="57">
        <v>19</v>
      </c>
      <c r="H67" s="57">
        <v>26</v>
      </c>
      <c r="I67" s="24"/>
      <c r="J67" s="61">
        <v>40</v>
      </c>
      <c r="K67" s="6"/>
      <c r="L67" s="62">
        <v>2000</v>
      </c>
      <c r="M67" s="62">
        <v>840</v>
      </c>
      <c r="N67" s="62">
        <v>1600</v>
      </c>
      <c r="O67" s="62">
        <v>760</v>
      </c>
      <c r="P67" s="62">
        <v>1040</v>
      </c>
    </row>
    <row r="68" spans="1:16" x14ac:dyDescent="0.25">
      <c r="A68" s="46">
        <v>13</v>
      </c>
      <c r="B68" s="47" t="s">
        <v>5</v>
      </c>
      <c r="C68" s="48" t="s">
        <v>117</v>
      </c>
      <c r="D68" s="48"/>
      <c r="E68" s="48"/>
      <c r="F68" s="48"/>
      <c r="G68" s="48"/>
      <c r="H68" s="48"/>
      <c r="I68" s="24"/>
      <c r="J68" s="49"/>
      <c r="K68"/>
      <c r="L68" s="48"/>
      <c r="M68" s="48"/>
      <c r="N68" s="48"/>
      <c r="O68" s="48"/>
      <c r="P68" s="48"/>
    </row>
    <row r="69" spans="1:16" x14ac:dyDescent="0.25">
      <c r="A69" s="60" t="s">
        <v>118</v>
      </c>
      <c r="B69" s="19" t="s">
        <v>33</v>
      </c>
      <c r="C69" s="19" t="s">
        <v>119</v>
      </c>
      <c r="D69" s="57">
        <v>40</v>
      </c>
      <c r="E69" s="57">
        <v>17</v>
      </c>
      <c r="F69" s="57">
        <v>32</v>
      </c>
      <c r="G69" s="57">
        <v>15</v>
      </c>
      <c r="H69" s="57">
        <v>21</v>
      </c>
      <c r="I69" s="24"/>
      <c r="J69" s="61">
        <v>18</v>
      </c>
      <c r="K69" s="6"/>
      <c r="L69" s="62">
        <v>720</v>
      </c>
      <c r="M69" s="62">
        <v>306</v>
      </c>
      <c r="N69" s="62">
        <v>576</v>
      </c>
      <c r="O69" s="62">
        <v>270</v>
      </c>
      <c r="P69" s="62">
        <v>378</v>
      </c>
    </row>
    <row r="70" spans="1:16" x14ac:dyDescent="0.25">
      <c r="A70" s="60" t="s">
        <v>121</v>
      </c>
      <c r="B70" s="19" t="s">
        <v>33</v>
      </c>
      <c r="C70" s="19" t="s">
        <v>122</v>
      </c>
      <c r="D70" s="57">
        <v>40</v>
      </c>
      <c r="E70" s="57">
        <v>17</v>
      </c>
      <c r="F70" s="57">
        <v>32</v>
      </c>
      <c r="G70" s="57">
        <v>15</v>
      </c>
      <c r="H70" s="57">
        <v>21</v>
      </c>
      <c r="I70" s="24"/>
      <c r="J70" s="61">
        <v>22</v>
      </c>
      <c r="K70" s="6"/>
      <c r="L70" s="62">
        <v>880</v>
      </c>
      <c r="M70" s="62">
        <v>374</v>
      </c>
      <c r="N70" s="62">
        <v>704</v>
      </c>
      <c r="O70" s="62">
        <v>330</v>
      </c>
      <c r="P70" s="62">
        <v>462</v>
      </c>
    </row>
    <row r="71" spans="1:16" x14ac:dyDescent="0.25">
      <c r="A71" s="46">
        <v>14</v>
      </c>
      <c r="B71" s="47" t="s">
        <v>5</v>
      </c>
      <c r="C71" s="48" t="s">
        <v>124</v>
      </c>
      <c r="D71" s="48"/>
      <c r="E71" s="48"/>
      <c r="F71" s="48"/>
      <c r="G71" s="48"/>
      <c r="H71" s="48"/>
      <c r="I71" s="24"/>
      <c r="J71" s="49"/>
      <c r="K71"/>
      <c r="L71" s="48"/>
      <c r="M71" s="48"/>
      <c r="N71" s="48"/>
      <c r="O71" s="48"/>
      <c r="P71" s="48"/>
    </row>
    <row r="72" spans="1:16" x14ac:dyDescent="0.25">
      <c r="A72" s="60" t="s">
        <v>125</v>
      </c>
      <c r="B72" s="19" t="s">
        <v>2</v>
      </c>
      <c r="C72" s="19" t="s">
        <v>126</v>
      </c>
      <c r="D72" s="57">
        <v>40</v>
      </c>
      <c r="E72" s="57">
        <v>17</v>
      </c>
      <c r="F72" s="57">
        <v>32</v>
      </c>
      <c r="G72" s="57">
        <v>15</v>
      </c>
      <c r="H72" s="57">
        <v>21</v>
      </c>
      <c r="I72" s="24"/>
      <c r="J72" s="61">
        <v>133</v>
      </c>
      <c r="K72" s="6"/>
      <c r="L72" s="62">
        <v>5320</v>
      </c>
      <c r="M72" s="62">
        <v>2261</v>
      </c>
      <c r="N72" s="62">
        <v>4256</v>
      </c>
      <c r="O72" s="62">
        <v>1995</v>
      </c>
      <c r="P72" s="62">
        <v>2793</v>
      </c>
    </row>
    <row r="73" spans="1:16" ht="22.5" x14ac:dyDescent="0.25">
      <c r="A73" s="60" t="s">
        <v>128</v>
      </c>
      <c r="B73" s="19" t="s">
        <v>2</v>
      </c>
      <c r="C73" s="19" t="s">
        <v>129</v>
      </c>
      <c r="D73" s="57">
        <v>10</v>
      </c>
      <c r="E73" s="57">
        <v>5</v>
      </c>
      <c r="F73" s="57">
        <v>8</v>
      </c>
      <c r="G73" s="57">
        <v>4</v>
      </c>
      <c r="H73" s="57">
        <v>6</v>
      </c>
      <c r="I73" s="24"/>
      <c r="J73" s="61">
        <v>527</v>
      </c>
      <c r="K73" s="6"/>
      <c r="L73" s="62">
        <v>5270</v>
      </c>
      <c r="M73" s="62">
        <v>2635</v>
      </c>
      <c r="N73" s="62">
        <v>4216</v>
      </c>
      <c r="O73" s="62">
        <v>2108</v>
      </c>
      <c r="P73" s="62">
        <v>3162</v>
      </c>
    </row>
    <row r="74" spans="1:16" ht="22.5" x14ac:dyDescent="0.25">
      <c r="A74" s="60" t="s">
        <v>131</v>
      </c>
      <c r="B74" s="19" t="s">
        <v>2</v>
      </c>
      <c r="C74" s="19" t="s">
        <v>132</v>
      </c>
      <c r="D74" s="57">
        <v>20</v>
      </c>
      <c r="E74" s="57">
        <v>9</v>
      </c>
      <c r="F74" s="57">
        <v>16</v>
      </c>
      <c r="G74" s="57">
        <v>8</v>
      </c>
      <c r="H74" s="57">
        <v>11</v>
      </c>
      <c r="I74" s="24"/>
      <c r="J74" s="61">
        <v>177</v>
      </c>
      <c r="K74" s="6"/>
      <c r="L74" s="62">
        <v>3540</v>
      </c>
      <c r="M74" s="62">
        <v>1593</v>
      </c>
      <c r="N74" s="62">
        <v>2832</v>
      </c>
      <c r="O74" s="62">
        <v>1416</v>
      </c>
      <c r="P74" s="62">
        <v>1947</v>
      </c>
    </row>
    <row r="75" spans="1:16" ht="22.5" x14ac:dyDescent="0.25">
      <c r="A75" s="60" t="s">
        <v>134</v>
      </c>
      <c r="B75" s="19" t="s">
        <v>2</v>
      </c>
      <c r="C75" s="19" t="s">
        <v>135</v>
      </c>
      <c r="D75" s="57">
        <v>20</v>
      </c>
      <c r="E75" s="57">
        <v>9</v>
      </c>
      <c r="F75" s="57">
        <v>16</v>
      </c>
      <c r="G75" s="57">
        <v>8</v>
      </c>
      <c r="H75" s="57">
        <v>11</v>
      </c>
      <c r="I75" s="24"/>
      <c r="J75" s="61">
        <v>352</v>
      </c>
      <c r="K75" s="6"/>
      <c r="L75" s="62">
        <v>7040</v>
      </c>
      <c r="M75" s="62">
        <v>3168</v>
      </c>
      <c r="N75" s="62">
        <v>5632</v>
      </c>
      <c r="O75" s="62">
        <v>2816</v>
      </c>
      <c r="P75" s="62">
        <v>3872</v>
      </c>
    </row>
    <row r="76" spans="1:16" x14ac:dyDescent="0.25">
      <c r="A76" s="46">
        <v>15</v>
      </c>
      <c r="B76" s="47"/>
      <c r="C76" s="48" t="s">
        <v>275</v>
      </c>
      <c r="D76" s="48"/>
      <c r="E76" s="48"/>
      <c r="F76" s="48"/>
      <c r="G76" s="48"/>
      <c r="H76" s="48"/>
      <c r="I76" s="24"/>
      <c r="J76" s="49"/>
      <c r="K76"/>
      <c r="L76" s="48"/>
      <c r="M76" s="48"/>
      <c r="N76" s="48"/>
      <c r="O76" s="48"/>
      <c r="P76" s="48"/>
    </row>
    <row r="77" spans="1:16" ht="22.5" x14ac:dyDescent="0.25">
      <c r="A77" s="60" t="s">
        <v>137</v>
      </c>
      <c r="B77" s="19" t="s">
        <v>33</v>
      </c>
      <c r="C77" s="19" t="s">
        <v>138</v>
      </c>
      <c r="D77" s="57">
        <v>500</v>
      </c>
      <c r="E77" s="57">
        <v>203</v>
      </c>
      <c r="F77" s="57">
        <v>394</v>
      </c>
      <c r="G77" s="57">
        <v>181</v>
      </c>
      <c r="H77" s="57">
        <v>256</v>
      </c>
      <c r="I77" s="24"/>
      <c r="J77" s="61">
        <v>1.1000000000000001</v>
      </c>
      <c r="K77" s="6"/>
      <c r="L77" s="62">
        <v>550</v>
      </c>
      <c r="M77" s="62">
        <v>223.3</v>
      </c>
      <c r="N77" s="62">
        <v>433.4</v>
      </c>
      <c r="O77" s="62">
        <v>199.1</v>
      </c>
      <c r="P77" s="62">
        <v>281.60000000000002</v>
      </c>
    </row>
    <row r="78" spans="1:16" ht="22.5" x14ac:dyDescent="0.25">
      <c r="A78" s="60" t="s">
        <v>140</v>
      </c>
      <c r="B78" s="19" t="s">
        <v>33</v>
      </c>
      <c r="C78" s="19" t="s">
        <v>141</v>
      </c>
      <c r="D78" s="57">
        <v>500</v>
      </c>
      <c r="E78" s="57">
        <v>203</v>
      </c>
      <c r="F78" s="57">
        <v>394</v>
      </c>
      <c r="G78" s="57">
        <v>181</v>
      </c>
      <c r="H78" s="57">
        <v>256</v>
      </c>
      <c r="I78" s="24"/>
      <c r="J78" s="61">
        <v>1.5</v>
      </c>
      <c r="K78" s="6"/>
      <c r="L78" s="62">
        <v>750</v>
      </c>
      <c r="M78" s="62">
        <v>304.5</v>
      </c>
      <c r="N78" s="62">
        <v>591</v>
      </c>
      <c r="O78" s="62">
        <v>271.5</v>
      </c>
      <c r="P78" s="62">
        <v>384</v>
      </c>
    </row>
    <row r="79" spans="1:16" ht="22.5" x14ac:dyDescent="0.25">
      <c r="A79" s="60" t="s">
        <v>143</v>
      </c>
      <c r="B79" s="19" t="s">
        <v>33</v>
      </c>
      <c r="C79" s="19" t="s">
        <v>144</v>
      </c>
      <c r="D79" s="57">
        <v>300</v>
      </c>
      <c r="E79" s="57">
        <v>122</v>
      </c>
      <c r="F79" s="57">
        <v>237</v>
      </c>
      <c r="G79" s="57">
        <v>109</v>
      </c>
      <c r="H79" s="57">
        <v>154</v>
      </c>
      <c r="I79" s="24"/>
      <c r="J79" s="61">
        <v>2.2999999999999998</v>
      </c>
      <c r="K79" s="6"/>
      <c r="L79" s="62">
        <v>690</v>
      </c>
      <c r="M79" s="62">
        <v>280.60000000000002</v>
      </c>
      <c r="N79" s="62">
        <v>545.1</v>
      </c>
      <c r="O79" s="62">
        <v>250.7</v>
      </c>
      <c r="P79" s="62">
        <v>354.2</v>
      </c>
    </row>
    <row r="80" spans="1:16" x14ac:dyDescent="0.25">
      <c r="A80" s="46">
        <v>16</v>
      </c>
      <c r="B80" s="47"/>
      <c r="C80" s="48" t="s">
        <v>146</v>
      </c>
      <c r="D80" s="48"/>
      <c r="E80" s="48"/>
      <c r="F80" s="48"/>
      <c r="G80" s="48"/>
      <c r="H80" s="48"/>
      <c r="I80" s="24"/>
      <c r="J80" s="49"/>
      <c r="K80"/>
      <c r="L80" s="48"/>
      <c r="M80" s="48"/>
      <c r="N80" s="48"/>
      <c r="O80" s="48"/>
      <c r="P80" s="48"/>
    </row>
    <row r="81" spans="1:16" x14ac:dyDescent="0.25">
      <c r="A81" s="60" t="s">
        <v>147</v>
      </c>
      <c r="B81" s="19" t="s">
        <v>33</v>
      </c>
      <c r="C81" s="19" t="s">
        <v>148</v>
      </c>
      <c r="D81" s="57">
        <v>200</v>
      </c>
      <c r="E81" s="57">
        <v>81</v>
      </c>
      <c r="F81" s="57">
        <v>158</v>
      </c>
      <c r="G81" s="57">
        <v>73</v>
      </c>
      <c r="H81" s="57">
        <v>103</v>
      </c>
      <c r="I81" s="24"/>
      <c r="J81" s="61">
        <v>9.5</v>
      </c>
      <c r="K81" s="6"/>
      <c r="L81" s="62">
        <v>1900</v>
      </c>
      <c r="M81" s="62">
        <v>769.5</v>
      </c>
      <c r="N81" s="62">
        <v>1501</v>
      </c>
      <c r="O81" s="62">
        <v>693.5</v>
      </c>
      <c r="P81" s="62">
        <v>978.5</v>
      </c>
    </row>
    <row r="82" spans="1:16" x14ac:dyDescent="0.25">
      <c r="A82" s="60" t="s">
        <v>150</v>
      </c>
      <c r="B82" s="19" t="s">
        <v>8</v>
      </c>
      <c r="C82" s="19" t="s">
        <v>151</v>
      </c>
      <c r="D82" s="57">
        <v>30</v>
      </c>
      <c r="E82" s="57">
        <v>13</v>
      </c>
      <c r="F82" s="57">
        <v>24</v>
      </c>
      <c r="G82" s="57">
        <v>11</v>
      </c>
      <c r="H82" s="57">
        <v>16</v>
      </c>
      <c r="I82" s="24"/>
      <c r="J82" s="61">
        <v>24</v>
      </c>
      <c r="K82" s="6"/>
      <c r="L82" s="62">
        <v>720</v>
      </c>
      <c r="M82" s="62">
        <v>312</v>
      </c>
      <c r="N82" s="62">
        <v>576</v>
      </c>
      <c r="O82" s="62">
        <v>264</v>
      </c>
      <c r="P82" s="62">
        <v>384</v>
      </c>
    </row>
    <row r="83" spans="1:16" x14ac:dyDescent="0.25">
      <c r="A83" s="46">
        <v>17</v>
      </c>
      <c r="B83" s="47"/>
      <c r="C83" s="48" t="s">
        <v>153</v>
      </c>
      <c r="D83" s="48"/>
      <c r="E83" s="48"/>
      <c r="F83" s="48"/>
      <c r="G83" s="48"/>
      <c r="H83" s="48"/>
      <c r="I83" s="24"/>
      <c r="J83" s="49"/>
      <c r="K83"/>
      <c r="L83" s="48"/>
      <c r="M83" s="48"/>
      <c r="N83" s="48"/>
      <c r="O83" s="48"/>
      <c r="P83" s="48"/>
    </row>
    <row r="84" spans="1:16" x14ac:dyDescent="0.25">
      <c r="A84" s="60" t="s">
        <v>154</v>
      </c>
      <c r="B84" s="19" t="s">
        <v>33</v>
      </c>
      <c r="C84" s="19" t="s">
        <v>155</v>
      </c>
      <c r="D84" s="57">
        <v>400</v>
      </c>
      <c r="E84" s="57">
        <v>162</v>
      </c>
      <c r="F84" s="57">
        <v>315</v>
      </c>
      <c r="G84" s="57">
        <v>145</v>
      </c>
      <c r="H84" s="57">
        <v>205</v>
      </c>
      <c r="I84" s="24"/>
      <c r="J84" s="61">
        <v>1</v>
      </c>
      <c r="K84" s="6"/>
      <c r="L84" s="62">
        <v>400</v>
      </c>
      <c r="M84" s="62">
        <v>162</v>
      </c>
      <c r="N84" s="62">
        <v>315</v>
      </c>
      <c r="O84" s="62">
        <v>145</v>
      </c>
      <c r="P84" s="62">
        <v>205</v>
      </c>
    </row>
    <row r="85" spans="1:16" x14ac:dyDescent="0.25">
      <c r="A85" s="60" t="s">
        <v>157</v>
      </c>
      <c r="B85" s="19" t="s">
        <v>8</v>
      </c>
      <c r="C85" s="19" t="s">
        <v>158</v>
      </c>
      <c r="D85" s="57">
        <v>40</v>
      </c>
      <c r="E85" s="57">
        <v>17</v>
      </c>
      <c r="F85" s="57">
        <v>32</v>
      </c>
      <c r="G85" s="57">
        <v>15</v>
      </c>
      <c r="H85" s="57">
        <v>21</v>
      </c>
      <c r="I85" s="24"/>
      <c r="J85" s="61">
        <v>3</v>
      </c>
      <c r="K85" s="6"/>
      <c r="L85" s="62">
        <v>120</v>
      </c>
      <c r="M85" s="62">
        <v>51</v>
      </c>
      <c r="N85" s="62">
        <v>96</v>
      </c>
      <c r="O85" s="62">
        <v>45</v>
      </c>
      <c r="P85" s="62">
        <v>63</v>
      </c>
    </row>
    <row r="86" spans="1:16" x14ac:dyDescent="0.25">
      <c r="A86" s="46">
        <v>18</v>
      </c>
      <c r="B86" s="47"/>
      <c r="C86" s="48" t="s">
        <v>160</v>
      </c>
      <c r="D86" s="48"/>
      <c r="E86" s="48"/>
      <c r="F86" s="48"/>
      <c r="G86" s="48"/>
      <c r="H86" s="48"/>
      <c r="I86" s="24"/>
      <c r="J86" s="49"/>
      <c r="K86"/>
      <c r="L86" s="48"/>
      <c r="M86" s="48"/>
      <c r="N86" s="48"/>
      <c r="O86" s="48"/>
      <c r="P86" s="48"/>
    </row>
    <row r="87" spans="1:16" ht="22.5" x14ac:dyDescent="0.25">
      <c r="A87" s="60" t="s">
        <v>161</v>
      </c>
      <c r="B87" s="19" t="s">
        <v>8</v>
      </c>
      <c r="C87" s="19" t="s">
        <v>162</v>
      </c>
      <c r="D87" s="57">
        <v>10</v>
      </c>
      <c r="E87" s="57">
        <v>5</v>
      </c>
      <c r="F87" s="57">
        <v>8</v>
      </c>
      <c r="G87" s="57">
        <v>4</v>
      </c>
      <c r="H87" s="57">
        <v>6</v>
      </c>
      <c r="I87" s="24"/>
      <c r="J87" s="61">
        <v>59</v>
      </c>
      <c r="K87" s="6"/>
      <c r="L87" s="62">
        <v>590</v>
      </c>
      <c r="M87" s="62">
        <v>295</v>
      </c>
      <c r="N87" s="62">
        <v>472</v>
      </c>
      <c r="O87" s="62">
        <v>236</v>
      </c>
      <c r="P87" s="62">
        <v>354</v>
      </c>
    </row>
    <row r="88" spans="1:16" ht="22.5" x14ac:dyDescent="0.25">
      <c r="A88" s="60" t="s">
        <v>164</v>
      </c>
      <c r="B88" s="19" t="s">
        <v>8</v>
      </c>
      <c r="C88" s="19" t="s">
        <v>165</v>
      </c>
      <c r="D88" s="57">
        <v>10</v>
      </c>
      <c r="E88" s="57">
        <v>5</v>
      </c>
      <c r="F88" s="57">
        <v>8</v>
      </c>
      <c r="G88" s="57">
        <v>4</v>
      </c>
      <c r="H88" s="57">
        <v>6</v>
      </c>
      <c r="I88" s="24"/>
      <c r="J88" s="61">
        <v>65</v>
      </c>
      <c r="K88" s="6"/>
      <c r="L88" s="62">
        <v>650</v>
      </c>
      <c r="M88" s="62">
        <v>325</v>
      </c>
      <c r="N88" s="62">
        <v>520</v>
      </c>
      <c r="O88" s="62">
        <v>260</v>
      </c>
      <c r="P88" s="62">
        <v>390</v>
      </c>
    </row>
    <row r="89" spans="1:16" ht="22.5" x14ac:dyDescent="0.25">
      <c r="A89" s="60" t="s">
        <v>167</v>
      </c>
      <c r="B89" s="19" t="s">
        <v>8</v>
      </c>
      <c r="C89" s="19" t="s">
        <v>168</v>
      </c>
      <c r="D89" s="57">
        <v>15</v>
      </c>
      <c r="E89" s="57">
        <v>7</v>
      </c>
      <c r="F89" s="57">
        <v>12</v>
      </c>
      <c r="G89" s="57">
        <v>6</v>
      </c>
      <c r="H89" s="57">
        <v>8</v>
      </c>
      <c r="I89" s="24"/>
      <c r="J89" s="61">
        <v>95</v>
      </c>
      <c r="K89" s="6"/>
      <c r="L89" s="62">
        <v>1425</v>
      </c>
      <c r="M89" s="62">
        <v>665</v>
      </c>
      <c r="N89" s="62">
        <v>1140</v>
      </c>
      <c r="O89" s="62">
        <v>570</v>
      </c>
      <c r="P89" s="62">
        <v>760</v>
      </c>
    </row>
    <row r="90" spans="1:16" x14ac:dyDescent="0.25">
      <c r="A90" s="60" t="s">
        <v>170</v>
      </c>
      <c r="B90" s="19" t="s">
        <v>8</v>
      </c>
      <c r="C90" s="19" t="s">
        <v>171</v>
      </c>
      <c r="D90" s="57">
        <v>15</v>
      </c>
      <c r="E90" s="57">
        <v>7</v>
      </c>
      <c r="F90" s="57">
        <v>12</v>
      </c>
      <c r="G90" s="57">
        <v>6</v>
      </c>
      <c r="H90" s="57">
        <v>8</v>
      </c>
      <c r="I90" s="24"/>
      <c r="J90" s="61">
        <v>71</v>
      </c>
      <c r="K90" s="6"/>
      <c r="L90" s="62">
        <v>1065</v>
      </c>
      <c r="M90" s="62">
        <v>497</v>
      </c>
      <c r="N90" s="62">
        <v>852</v>
      </c>
      <c r="O90" s="62">
        <v>426</v>
      </c>
      <c r="P90" s="62">
        <v>568</v>
      </c>
    </row>
    <row r="91" spans="1:16" x14ac:dyDescent="0.25">
      <c r="A91" s="60" t="s">
        <v>173</v>
      </c>
      <c r="B91" s="19" t="s">
        <v>8</v>
      </c>
      <c r="C91" s="19" t="s">
        <v>174</v>
      </c>
      <c r="D91" s="57">
        <v>50</v>
      </c>
      <c r="E91" s="57">
        <v>21</v>
      </c>
      <c r="F91" s="57">
        <v>40</v>
      </c>
      <c r="G91" s="57">
        <v>19</v>
      </c>
      <c r="H91" s="57">
        <v>26</v>
      </c>
      <c r="I91" s="24"/>
      <c r="J91" s="61">
        <v>7.5</v>
      </c>
      <c r="K91" s="6"/>
      <c r="L91" s="62">
        <v>375</v>
      </c>
      <c r="M91" s="62">
        <v>157.5</v>
      </c>
      <c r="N91" s="62">
        <v>300</v>
      </c>
      <c r="O91" s="62">
        <v>142.5</v>
      </c>
      <c r="P91" s="62">
        <v>195</v>
      </c>
    </row>
    <row r="92" spans="1:16" x14ac:dyDescent="0.25">
      <c r="A92" s="60" t="s">
        <v>176</v>
      </c>
      <c r="B92" s="19" t="s">
        <v>8</v>
      </c>
      <c r="C92" s="19" t="s">
        <v>177</v>
      </c>
      <c r="D92" s="57">
        <v>200</v>
      </c>
      <c r="E92" s="57">
        <v>81</v>
      </c>
      <c r="F92" s="57">
        <v>158</v>
      </c>
      <c r="G92" s="57">
        <v>73</v>
      </c>
      <c r="H92" s="57">
        <v>103</v>
      </c>
      <c r="I92" s="24"/>
      <c r="J92" s="61">
        <v>2.5</v>
      </c>
      <c r="K92" s="6"/>
      <c r="L92" s="62">
        <v>500</v>
      </c>
      <c r="M92" s="62">
        <v>202.5</v>
      </c>
      <c r="N92" s="62">
        <v>395</v>
      </c>
      <c r="O92" s="62">
        <v>182.5</v>
      </c>
      <c r="P92" s="62">
        <v>257.5</v>
      </c>
    </row>
    <row r="93" spans="1:16" ht="22.5" x14ac:dyDescent="0.25">
      <c r="A93" s="60" t="s">
        <v>178</v>
      </c>
      <c r="B93" s="19" t="s">
        <v>8</v>
      </c>
      <c r="C93" s="19" t="s">
        <v>179</v>
      </c>
      <c r="D93" s="57">
        <v>15</v>
      </c>
      <c r="E93" s="57">
        <v>7</v>
      </c>
      <c r="F93" s="57">
        <v>12</v>
      </c>
      <c r="G93" s="57">
        <v>6</v>
      </c>
      <c r="H93" s="57">
        <v>8</v>
      </c>
      <c r="I93" s="24"/>
      <c r="J93" s="61">
        <v>12</v>
      </c>
      <c r="K93" s="6"/>
      <c r="L93" s="62">
        <v>180</v>
      </c>
      <c r="M93" s="62">
        <v>84</v>
      </c>
      <c r="N93" s="62">
        <v>144</v>
      </c>
      <c r="O93" s="62">
        <v>72</v>
      </c>
      <c r="P93" s="62">
        <v>96</v>
      </c>
    </row>
    <row r="94" spans="1:16" ht="22.5" x14ac:dyDescent="0.25">
      <c r="A94" s="60" t="s">
        <v>181</v>
      </c>
      <c r="B94" s="19" t="s">
        <v>8</v>
      </c>
      <c r="C94" s="19" t="s">
        <v>182</v>
      </c>
      <c r="D94" s="57">
        <v>10</v>
      </c>
      <c r="E94" s="57">
        <v>5</v>
      </c>
      <c r="F94" s="57">
        <v>8</v>
      </c>
      <c r="G94" s="57">
        <v>4</v>
      </c>
      <c r="H94" s="57">
        <v>6</v>
      </c>
      <c r="I94" s="24"/>
      <c r="J94" s="61">
        <v>23</v>
      </c>
      <c r="K94" s="6"/>
      <c r="L94" s="62">
        <v>230</v>
      </c>
      <c r="M94" s="62">
        <v>115</v>
      </c>
      <c r="N94" s="62">
        <v>184</v>
      </c>
      <c r="O94" s="62">
        <v>92</v>
      </c>
      <c r="P94" s="62">
        <v>138</v>
      </c>
    </row>
    <row r="95" spans="1:16" x14ac:dyDescent="0.25">
      <c r="A95" s="60" t="s">
        <v>184</v>
      </c>
      <c r="B95" s="19" t="s">
        <v>8</v>
      </c>
      <c r="C95" s="19" t="s">
        <v>185</v>
      </c>
      <c r="D95" s="57">
        <v>10</v>
      </c>
      <c r="E95" s="57">
        <v>5</v>
      </c>
      <c r="F95" s="57">
        <v>8</v>
      </c>
      <c r="G95" s="57">
        <v>4</v>
      </c>
      <c r="H95" s="57">
        <v>6</v>
      </c>
      <c r="I95" s="24"/>
      <c r="J95" s="61">
        <v>32</v>
      </c>
      <c r="K95" s="6"/>
      <c r="L95" s="62">
        <v>320</v>
      </c>
      <c r="M95" s="62">
        <v>160</v>
      </c>
      <c r="N95" s="62">
        <v>256</v>
      </c>
      <c r="O95" s="62">
        <v>128</v>
      </c>
      <c r="P95" s="62">
        <v>192</v>
      </c>
    </row>
    <row r="96" spans="1:16" x14ac:dyDescent="0.25">
      <c r="A96" s="60" t="s">
        <v>187</v>
      </c>
      <c r="B96" s="19" t="s">
        <v>8</v>
      </c>
      <c r="C96" s="19" t="s">
        <v>188</v>
      </c>
      <c r="D96" s="57">
        <v>10</v>
      </c>
      <c r="E96" s="57">
        <v>5</v>
      </c>
      <c r="F96" s="57">
        <v>8</v>
      </c>
      <c r="G96" s="57">
        <v>4</v>
      </c>
      <c r="H96" s="57">
        <v>6</v>
      </c>
      <c r="I96" s="24"/>
      <c r="J96" s="61">
        <v>31</v>
      </c>
      <c r="K96" s="6"/>
      <c r="L96" s="62">
        <v>310</v>
      </c>
      <c r="M96" s="62">
        <v>155</v>
      </c>
      <c r="N96" s="62">
        <v>248</v>
      </c>
      <c r="O96" s="62">
        <v>124</v>
      </c>
      <c r="P96" s="62">
        <v>186</v>
      </c>
    </row>
    <row r="97" spans="1:16" x14ac:dyDescent="0.25">
      <c r="A97" s="46">
        <v>19</v>
      </c>
      <c r="B97" s="47"/>
      <c r="C97" s="48" t="s">
        <v>190</v>
      </c>
      <c r="D97" s="48"/>
      <c r="E97" s="48"/>
      <c r="F97" s="48"/>
      <c r="G97" s="48"/>
      <c r="H97" s="48"/>
      <c r="I97" s="24"/>
      <c r="J97" s="49"/>
      <c r="K97"/>
      <c r="L97" s="48"/>
      <c r="M97" s="48"/>
      <c r="N97" s="48"/>
      <c r="O97" s="48"/>
      <c r="P97" s="48"/>
    </row>
    <row r="98" spans="1:16" ht="22.5" x14ac:dyDescent="0.25">
      <c r="A98" s="60" t="s">
        <v>191</v>
      </c>
      <c r="B98" s="19" t="s">
        <v>8</v>
      </c>
      <c r="C98" s="19" t="s">
        <v>192</v>
      </c>
      <c r="D98" s="57">
        <v>20</v>
      </c>
      <c r="E98" s="57">
        <v>9</v>
      </c>
      <c r="F98" s="57">
        <v>16</v>
      </c>
      <c r="G98" s="57">
        <v>8</v>
      </c>
      <c r="H98" s="57">
        <v>11</v>
      </c>
      <c r="I98" s="24"/>
      <c r="J98" s="61">
        <v>131</v>
      </c>
      <c r="K98" s="6"/>
      <c r="L98" s="62">
        <v>2620</v>
      </c>
      <c r="M98" s="62">
        <v>1179</v>
      </c>
      <c r="N98" s="62">
        <v>2096</v>
      </c>
      <c r="O98" s="62">
        <v>1048</v>
      </c>
      <c r="P98" s="62">
        <v>1441</v>
      </c>
    </row>
    <row r="99" spans="1:16" ht="22.5" x14ac:dyDescent="0.25">
      <c r="A99" s="60" t="s">
        <v>194</v>
      </c>
      <c r="B99" s="19" t="s">
        <v>8</v>
      </c>
      <c r="C99" s="41" t="s">
        <v>195</v>
      </c>
      <c r="D99" s="57">
        <v>40</v>
      </c>
      <c r="E99" s="57">
        <v>17</v>
      </c>
      <c r="F99" s="57">
        <v>32</v>
      </c>
      <c r="G99" s="57">
        <v>15</v>
      </c>
      <c r="H99" s="57">
        <v>21</v>
      </c>
      <c r="I99" s="24"/>
      <c r="J99" s="61">
        <v>137</v>
      </c>
      <c r="K99" s="6"/>
      <c r="L99" s="62">
        <v>5480</v>
      </c>
      <c r="M99" s="62">
        <v>2329</v>
      </c>
      <c r="N99" s="62">
        <v>4384</v>
      </c>
      <c r="O99" s="62">
        <v>2055</v>
      </c>
      <c r="P99" s="62">
        <v>2877</v>
      </c>
    </row>
    <row r="100" spans="1:16" ht="33.75" x14ac:dyDescent="0.25">
      <c r="A100" s="60" t="s">
        <v>197</v>
      </c>
      <c r="B100" s="19" t="s">
        <v>8</v>
      </c>
      <c r="C100" s="19" t="s">
        <v>198</v>
      </c>
      <c r="D100" s="57">
        <v>25</v>
      </c>
      <c r="E100" s="57">
        <v>11</v>
      </c>
      <c r="F100" s="57">
        <v>20</v>
      </c>
      <c r="G100" s="57">
        <v>10</v>
      </c>
      <c r="H100" s="57">
        <v>13</v>
      </c>
      <c r="I100" s="24"/>
      <c r="J100" s="61">
        <v>148</v>
      </c>
      <c r="K100" s="6"/>
      <c r="L100" s="62">
        <v>3700</v>
      </c>
      <c r="M100" s="62">
        <v>1628</v>
      </c>
      <c r="N100" s="62">
        <v>2960</v>
      </c>
      <c r="O100" s="62">
        <v>1480</v>
      </c>
      <c r="P100" s="62">
        <v>1924</v>
      </c>
    </row>
    <row r="101" spans="1:16" ht="33.75" x14ac:dyDescent="0.25">
      <c r="A101" s="60" t="s">
        <v>200</v>
      </c>
      <c r="B101" s="19" t="s">
        <v>8</v>
      </c>
      <c r="C101" s="19" t="s">
        <v>201</v>
      </c>
      <c r="D101" s="57">
        <v>25</v>
      </c>
      <c r="E101" s="57">
        <v>11</v>
      </c>
      <c r="F101" s="57">
        <v>20</v>
      </c>
      <c r="G101" s="57">
        <v>10</v>
      </c>
      <c r="H101" s="57">
        <v>13</v>
      </c>
      <c r="I101" s="24"/>
      <c r="J101" s="61">
        <v>220</v>
      </c>
      <c r="K101" s="6"/>
      <c r="L101" s="62">
        <v>5500</v>
      </c>
      <c r="M101" s="62">
        <v>2420</v>
      </c>
      <c r="N101" s="62">
        <v>4400</v>
      </c>
      <c r="O101" s="62">
        <v>2200</v>
      </c>
      <c r="P101" s="62">
        <v>2860</v>
      </c>
    </row>
    <row r="102" spans="1:16" ht="22.5" x14ac:dyDescent="0.25">
      <c r="A102" s="60" t="s">
        <v>203</v>
      </c>
      <c r="B102" s="19" t="s">
        <v>8</v>
      </c>
      <c r="C102" s="19" t="s">
        <v>204</v>
      </c>
      <c r="D102" s="57">
        <v>25</v>
      </c>
      <c r="E102" s="57">
        <v>11</v>
      </c>
      <c r="F102" s="57">
        <v>20</v>
      </c>
      <c r="G102" s="57">
        <v>10</v>
      </c>
      <c r="H102" s="57">
        <v>13</v>
      </c>
      <c r="I102" s="24"/>
      <c r="J102" s="61">
        <v>68</v>
      </c>
      <c r="K102" s="6"/>
      <c r="L102" s="62">
        <v>1700</v>
      </c>
      <c r="M102" s="62">
        <v>748</v>
      </c>
      <c r="N102" s="62">
        <v>1360</v>
      </c>
      <c r="O102" s="62">
        <v>680</v>
      </c>
      <c r="P102" s="62">
        <v>884</v>
      </c>
    </row>
    <row r="103" spans="1:16" x14ac:dyDescent="0.25">
      <c r="A103" s="60" t="s">
        <v>205</v>
      </c>
      <c r="B103" s="19" t="s">
        <v>8</v>
      </c>
      <c r="C103" s="19" t="s">
        <v>206</v>
      </c>
      <c r="D103" s="57">
        <v>30</v>
      </c>
      <c r="E103" s="57">
        <v>13</v>
      </c>
      <c r="F103" s="57">
        <v>24</v>
      </c>
      <c r="G103" s="57">
        <v>11</v>
      </c>
      <c r="H103" s="57">
        <v>16</v>
      </c>
      <c r="I103" s="24"/>
      <c r="J103" s="61">
        <v>147</v>
      </c>
      <c r="K103" s="6"/>
      <c r="L103" s="62">
        <v>4410</v>
      </c>
      <c r="M103" s="62">
        <v>1911</v>
      </c>
      <c r="N103" s="62">
        <v>3528</v>
      </c>
      <c r="O103" s="62">
        <v>1617</v>
      </c>
      <c r="P103" s="62">
        <v>2352</v>
      </c>
    </row>
    <row r="104" spans="1:16" x14ac:dyDescent="0.25">
      <c r="A104" s="60" t="s">
        <v>207</v>
      </c>
      <c r="B104" s="19" t="s">
        <v>8</v>
      </c>
      <c r="C104" s="19" t="s">
        <v>208</v>
      </c>
      <c r="D104" s="57">
        <v>20</v>
      </c>
      <c r="E104" s="57">
        <v>9</v>
      </c>
      <c r="F104" s="57">
        <v>16</v>
      </c>
      <c r="G104" s="57">
        <v>8</v>
      </c>
      <c r="H104" s="57">
        <v>11</v>
      </c>
      <c r="I104" s="24"/>
      <c r="J104" s="61">
        <v>252</v>
      </c>
      <c r="K104" s="6"/>
      <c r="L104" s="62">
        <v>5040</v>
      </c>
      <c r="M104" s="62">
        <v>2268</v>
      </c>
      <c r="N104" s="62">
        <v>4032</v>
      </c>
      <c r="O104" s="62">
        <v>2016</v>
      </c>
      <c r="P104" s="62">
        <v>2772</v>
      </c>
    </row>
    <row r="105" spans="1:16" x14ac:dyDescent="0.25">
      <c r="A105" s="60" t="s">
        <v>209</v>
      </c>
      <c r="B105" s="19" t="s">
        <v>8</v>
      </c>
      <c r="C105" s="19" t="s">
        <v>210</v>
      </c>
      <c r="D105" s="57">
        <v>20</v>
      </c>
      <c r="E105" s="57">
        <v>9</v>
      </c>
      <c r="F105" s="57">
        <v>16</v>
      </c>
      <c r="G105" s="57">
        <v>8</v>
      </c>
      <c r="H105" s="57">
        <v>11</v>
      </c>
      <c r="I105" s="24"/>
      <c r="J105" s="61">
        <v>96</v>
      </c>
      <c r="K105" s="6"/>
      <c r="L105" s="62">
        <v>1920</v>
      </c>
      <c r="M105" s="62">
        <v>864</v>
      </c>
      <c r="N105" s="62">
        <v>1536</v>
      </c>
      <c r="O105" s="62">
        <v>768</v>
      </c>
      <c r="P105" s="62">
        <v>1056</v>
      </c>
    </row>
    <row r="106" spans="1:16" x14ac:dyDescent="0.25">
      <c r="A106" s="60" t="s">
        <v>212</v>
      </c>
      <c r="B106" s="19" t="s">
        <v>8</v>
      </c>
      <c r="C106" s="19" t="s">
        <v>213</v>
      </c>
      <c r="D106" s="57">
        <v>20</v>
      </c>
      <c r="E106" s="57">
        <v>9</v>
      </c>
      <c r="F106" s="57">
        <v>16</v>
      </c>
      <c r="G106" s="57">
        <v>8</v>
      </c>
      <c r="H106" s="57">
        <v>11</v>
      </c>
      <c r="I106" s="24"/>
      <c r="J106" s="61">
        <v>69</v>
      </c>
      <c r="K106" s="6"/>
      <c r="L106" s="62">
        <v>1380</v>
      </c>
      <c r="M106" s="62">
        <v>621</v>
      </c>
      <c r="N106" s="62">
        <v>1104</v>
      </c>
      <c r="O106" s="62">
        <v>552</v>
      </c>
      <c r="P106" s="62">
        <v>759</v>
      </c>
    </row>
    <row r="107" spans="1:16" x14ac:dyDescent="0.25">
      <c r="A107" s="60" t="s">
        <v>215</v>
      </c>
      <c r="B107" s="19" t="s">
        <v>8</v>
      </c>
      <c r="C107" s="19" t="s">
        <v>216</v>
      </c>
      <c r="D107" s="57">
        <v>2</v>
      </c>
      <c r="E107" s="57">
        <v>1</v>
      </c>
      <c r="F107" s="57">
        <v>2</v>
      </c>
      <c r="G107" s="57">
        <v>1</v>
      </c>
      <c r="H107" s="57">
        <v>2</v>
      </c>
      <c r="I107" s="24"/>
      <c r="J107" s="61">
        <v>59</v>
      </c>
      <c r="K107" s="6"/>
      <c r="L107" s="62">
        <v>118</v>
      </c>
      <c r="M107" s="62">
        <v>59</v>
      </c>
      <c r="N107" s="62">
        <v>118</v>
      </c>
      <c r="O107" s="62">
        <v>59</v>
      </c>
      <c r="P107" s="62">
        <v>118</v>
      </c>
    </row>
    <row r="108" spans="1:16" ht="22.5" x14ac:dyDescent="0.25">
      <c r="A108" s="60" t="s">
        <v>217</v>
      </c>
      <c r="B108" s="19" t="s">
        <v>8</v>
      </c>
      <c r="C108" s="19" t="s">
        <v>218</v>
      </c>
      <c r="D108" s="57">
        <v>25</v>
      </c>
      <c r="E108" s="57">
        <v>11</v>
      </c>
      <c r="F108" s="57">
        <v>20</v>
      </c>
      <c r="G108" s="57">
        <v>10</v>
      </c>
      <c r="H108" s="57">
        <v>13</v>
      </c>
      <c r="I108" s="24"/>
      <c r="J108" s="61">
        <v>160</v>
      </c>
      <c r="K108" s="6"/>
      <c r="L108" s="62">
        <v>4000</v>
      </c>
      <c r="M108" s="62">
        <v>1760</v>
      </c>
      <c r="N108" s="62">
        <v>3200</v>
      </c>
      <c r="O108" s="62">
        <v>1600</v>
      </c>
      <c r="P108" s="62">
        <v>2080</v>
      </c>
    </row>
    <row r="109" spans="1:16" x14ac:dyDescent="0.25">
      <c r="A109" s="46">
        <v>20</v>
      </c>
      <c r="B109" s="47"/>
      <c r="C109" s="48" t="s">
        <v>219</v>
      </c>
      <c r="D109" s="48"/>
      <c r="E109" s="48"/>
      <c r="F109" s="48"/>
      <c r="G109" s="48"/>
      <c r="H109" s="48"/>
      <c r="I109" s="24"/>
      <c r="J109" s="49"/>
      <c r="K109"/>
      <c r="L109" s="48"/>
      <c r="M109" s="48"/>
      <c r="N109" s="48"/>
      <c r="O109" s="48"/>
      <c r="P109" s="48"/>
    </row>
    <row r="110" spans="1:16" ht="22.5" x14ac:dyDescent="0.25">
      <c r="A110" s="60" t="s">
        <v>220</v>
      </c>
      <c r="B110" s="19" t="s">
        <v>221</v>
      </c>
      <c r="C110" s="19" t="s">
        <v>222</v>
      </c>
      <c r="D110" s="57">
        <v>800</v>
      </c>
      <c r="E110" s="57">
        <v>324</v>
      </c>
      <c r="F110" s="57">
        <v>630</v>
      </c>
      <c r="G110" s="57">
        <v>290</v>
      </c>
      <c r="H110" s="57">
        <v>409</v>
      </c>
      <c r="I110" s="24"/>
      <c r="J110" s="61">
        <v>29</v>
      </c>
      <c r="K110" s="6"/>
      <c r="L110" s="62">
        <v>23200</v>
      </c>
      <c r="M110" s="62">
        <v>9396</v>
      </c>
      <c r="N110" s="62">
        <v>18270</v>
      </c>
      <c r="O110" s="62">
        <v>8410</v>
      </c>
      <c r="P110" s="62">
        <v>11861</v>
      </c>
    </row>
    <row r="111" spans="1:16" ht="22.5" x14ac:dyDescent="0.25">
      <c r="A111" s="60" t="s">
        <v>224</v>
      </c>
      <c r="B111" s="19" t="s">
        <v>221</v>
      </c>
      <c r="C111" s="19" t="s">
        <v>225</v>
      </c>
      <c r="D111" s="57">
        <v>800</v>
      </c>
      <c r="E111" s="57">
        <v>324</v>
      </c>
      <c r="F111" s="57">
        <v>630</v>
      </c>
      <c r="G111" s="57">
        <v>290</v>
      </c>
      <c r="H111" s="57">
        <v>409</v>
      </c>
      <c r="I111" s="24"/>
      <c r="J111" s="61">
        <v>35</v>
      </c>
      <c r="K111" s="6"/>
      <c r="L111" s="62">
        <v>28000</v>
      </c>
      <c r="M111" s="62">
        <v>11340</v>
      </c>
      <c r="N111" s="62">
        <v>22050</v>
      </c>
      <c r="O111" s="62">
        <v>10150</v>
      </c>
      <c r="P111" s="62">
        <v>14315</v>
      </c>
    </row>
    <row r="112" spans="1:16" x14ac:dyDescent="0.25">
      <c r="A112" s="60" t="s">
        <v>227</v>
      </c>
      <c r="B112" s="19" t="s">
        <v>221</v>
      </c>
      <c r="C112" s="19" t="s">
        <v>228</v>
      </c>
      <c r="D112" s="57">
        <v>1200</v>
      </c>
      <c r="E112" s="57">
        <v>486</v>
      </c>
      <c r="F112" s="57">
        <v>945</v>
      </c>
      <c r="G112" s="57">
        <v>435</v>
      </c>
      <c r="H112" s="57">
        <v>613</v>
      </c>
      <c r="I112" s="24"/>
      <c r="J112" s="61">
        <v>26</v>
      </c>
      <c r="K112" s="6"/>
      <c r="L112" s="62">
        <v>31200</v>
      </c>
      <c r="M112" s="62">
        <v>12636</v>
      </c>
      <c r="N112" s="62">
        <v>24570</v>
      </c>
      <c r="O112" s="62">
        <v>11310</v>
      </c>
      <c r="P112" s="62">
        <v>15938</v>
      </c>
    </row>
    <row r="113" spans="1:16" x14ac:dyDescent="0.25">
      <c r="A113" s="60" t="s">
        <v>230</v>
      </c>
      <c r="B113" s="19" t="s">
        <v>221</v>
      </c>
      <c r="C113" s="19" t="s">
        <v>231</v>
      </c>
      <c r="D113" s="57">
        <v>50</v>
      </c>
      <c r="E113" s="57">
        <v>21</v>
      </c>
      <c r="F113" s="57">
        <v>40</v>
      </c>
      <c r="G113" s="57">
        <v>19</v>
      </c>
      <c r="H113" s="57">
        <v>26</v>
      </c>
      <c r="I113" s="24"/>
      <c r="J113" s="61">
        <v>41</v>
      </c>
      <c r="K113" s="6"/>
      <c r="L113" s="62">
        <v>2050</v>
      </c>
      <c r="M113" s="62">
        <v>861</v>
      </c>
      <c r="N113" s="62">
        <v>1640</v>
      </c>
      <c r="O113" s="62">
        <v>779</v>
      </c>
      <c r="P113" s="62">
        <v>1066</v>
      </c>
    </row>
    <row r="114" spans="1:16" ht="22.5" x14ac:dyDescent="0.25">
      <c r="A114" s="60" t="s">
        <v>233</v>
      </c>
      <c r="B114" s="19" t="s">
        <v>221</v>
      </c>
      <c r="C114" s="19" t="s">
        <v>234</v>
      </c>
      <c r="D114" s="57">
        <v>50</v>
      </c>
      <c r="E114" s="57">
        <v>21</v>
      </c>
      <c r="F114" s="57">
        <v>40</v>
      </c>
      <c r="G114" s="57">
        <v>19</v>
      </c>
      <c r="H114" s="57">
        <v>26</v>
      </c>
      <c r="I114" s="24"/>
      <c r="J114" s="61">
        <v>47</v>
      </c>
      <c r="K114" s="6"/>
      <c r="L114" s="62">
        <v>2350</v>
      </c>
      <c r="M114" s="62">
        <v>987</v>
      </c>
      <c r="N114" s="62">
        <v>1880</v>
      </c>
      <c r="O114" s="62">
        <v>893</v>
      </c>
      <c r="P114" s="62">
        <v>1222</v>
      </c>
    </row>
    <row r="115" spans="1:16" ht="22.5" x14ac:dyDescent="0.25">
      <c r="A115" s="60" t="s">
        <v>235</v>
      </c>
      <c r="B115" s="19" t="s">
        <v>221</v>
      </c>
      <c r="C115" s="19" t="s">
        <v>236</v>
      </c>
      <c r="D115" s="57">
        <v>50</v>
      </c>
      <c r="E115" s="57">
        <v>21</v>
      </c>
      <c r="F115" s="57">
        <v>40</v>
      </c>
      <c r="G115" s="57">
        <v>19</v>
      </c>
      <c r="H115" s="57">
        <v>26</v>
      </c>
      <c r="I115" s="24"/>
      <c r="J115" s="61">
        <v>36</v>
      </c>
      <c r="K115" s="6"/>
      <c r="L115" s="62">
        <v>1800</v>
      </c>
      <c r="M115" s="62">
        <v>756</v>
      </c>
      <c r="N115" s="62">
        <v>1440</v>
      </c>
      <c r="O115" s="62">
        <v>684</v>
      </c>
      <c r="P115" s="62">
        <v>936</v>
      </c>
    </row>
    <row r="116" spans="1:16" x14ac:dyDescent="0.25">
      <c r="A116" s="46">
        <v>21</v>
      </c>
      <c r="B116" s="47"/>
      <c r="C116" s="48" t="s">
        <v>238</v>
      </c>
      <c r="D116" s="48"/>
      <c r="E116" s="48"/>
      <c r="F116" s="48"/>
      <c r="G116" s="48"/>
      <c r="H116" s="48"/>
      <c r="I116" s="24"/>
      <c r="J116" s="49"/>
      <c r="K116"/>
      <c r="L116" s="48"/>
      <c r="M116" s="48"/>
      <c r="N116" s="48"/>
      <c r="O116" s="48"/>
      <c r="P116" s="48"/>
    </row>
    <row r="117" spans="1:16" ht="22.5" x14ac:dyDescent="0.25">
      <c r="A117" s="60" t="s">
        <v>239</v>
      </c>
      <c r="B117" s="19" t="s">
        <v>2</v>
      </c>
      <c r="C117" s="19" t="s">
        <v>240</v>
      </c>
      <c r="D117" s="57">
        <v>2</v>
      </c>
      <c r="E117" s="57">
        <v>1</v>
      </c>
      <c r="F117" s="57">
        <v>2</v>
      </c>
      <c r="G117" s="57">
        <v>1</v>
      </c>
      <c r="H117" s="57">
        <v>2</v>
      </c>
      <c r="I117" s="24"/>
      <c r="J117" s="61">
        <v>2000</v>
      </c>
      <c r="K117" s="6"/>
      <c r="L117" s="62">
        <v>4000</v>
      </c>
      <c r="M117" s="62">
        <v>2000</v>
      </c>
      <c r="N117" s="62">
        <v>4000</v>
      </c>
      <c r="O117" s="62">
        <v>2000</v>
      </c>
      <c r="P117" s="62">
        <v>4000</v>
      </c>
    </row>
    <row r="118" spans="1:16" x14ac:dyDescent="0.25">
      <c r="A118" s="60" t="s">
        <v>241</v>
      </c>
      <c r="B118" s="43" t="s">
        <v>2</v>
      </c>
      <c r="C118" s="43" t="s">
        <v>242</v>
      </c>
      <c r="D118" s="57">
        <v>4</v>
      </c>
      <c r="E118" s="57">
        <v>2</v>
      </c>
      <c r="F118" s="57">
        <v>4</v>
      </c>
      <c r="G118" s="57">
        <v>2</v>
      </c>
      <c r="H118" s="57">
        <v>3</v>
      </c>
      <c r="I118" s="24"/>
      <c r="J118" s="61">
        <v>1000</v>
      </c>
      <c r="K118" s="6"/>
      <c r="L118" s="62">
        <v>4000</v>
      </c>
      <c r="M118" s="62">
        <v>2000</v>
      </c>
      <c r="N118" s="62">
        <v>4000</v>
      </c>
      <c r="O118" s="62">
        <v>2000</v>
      </c>
      <c r="P118" s="62">
        <v>3000</v>
      </c>
    </row>
    <row r="119" spans="1:16" ht="22.5" x14ac:dyDescent="0.25">
      <c r="A119" s="60" t="s">
        <v>244</v>
      </c>
      <c r="B119" s="43" t="s">
        <v>2</v>
      </c>
      <c r="C119" s="43" t="s">
        <v>245</v>
      </c>
      <c r="D119" s="57">
        <v>2</v>
      </c>
      <c r="E119" s="57">
        <v>1</v>
      </c>
      <c r="F119" s="57">
        <v>2</v>
      </c>
      <c r="G119" s="57">
        <v>1</v>
      </c>
      <c r="H119" s="57">
        <v>2</v>
      </c>
      <c r="I119" s="24"/>
      <c r="J119" s="61">
        <v>2300</v>
      </c>
      <c r="K119" s="6"/>
      <c r="L119" s="62">
        <v>4600</v>
      </c>
      <c r="M119" s="62">
        <v>2300</v>
      </c>
      <c r="N119" s="62">
        <v>4600</v>
      </c>
      <c r="O119" s="62">
        <v>2300</v>
      </c>
      <c r="P119" s="62">
        <v>4600</v>
      </c>
    </row>
    <row r="120" spans="1:16" ht="22.5" x14ac:dyDescent="0.25">
      <c r="A120" s="60" t="s">
        <v>246</v>
      </c>
      <c r="B120" s="43" t="s">
        <v>2</v>
      </c>
      <c r="C120" s="43" t="s">
        <v>247</v>
      </c>
      <c r="D120" s="57">
        <v>4</v>
      </c>
      <c r="E120" s="57">
        <v>2</v>
      </c>
      <c r="F120" s="57">
        <v>4</v>
      </c>
      <c r="G120" s="57">
        <v>2</v>
      </c>
      <c r="H120" s="57">
        <v>3</v>
      </c>
      <c r="I120" s="24"/>
      <c r="J120" s="61">
        <v>3100</v>
      </c>
      <c r="K120" s="6"/>
      <c r="L120" s="62">
        <v>12400</v>
      </c>
      <c r="M120" s="62">
        <v>6200</v>
      </c>
      <c r="N120" s="62">
        <v>12400</v>
      </c>
      <c r="O120" s="62">
        <v>6200</v>
      </c>
      <c r="P120" s="62">
        <v>9300</v>
      </c>
    </row>
    <row r="121" spans="1:16" ht="22.5" x14ac:dyDescent="0.25">
      <c r="A121" s="60" t="s">
        <v>248</v>
      </c>
      <c r="B121" s="43" t="s">
        <v>249</v>
      </c>
      <c r="C121" s="43" t="s">
        <v>250</v>
      </c>
      <c r="D121" s="57">
        <v>8</v>
      </c>
      <c r="E121" s="57">
        <v>4</v>
      </c>
      <c r="F121" s="57">
        <v>7</v>
      </c>
      <c r="G121" s="57">
        <v>3</v>
      </c>
      <c r="H121" s="57">
        <v>5</v>
      </c>
      <c r="I121" s="24"/>
      <c r="J121" s="61">
        <v>238</v>
      </c>
      <c r="K121" s="6"/>
      <c r="L121" s="62">
        <v>1904</v>
      </c>
      <c r="M121" s="62">
        <v>952</v>
      </c>
      <c r="N121" s="62">
        <v>1666</v>
      </c>
      <c r="O121" s="62">
        <v>714</v>
      </c>
      <c r="P121" s="62">
        <v>1190</v>
      </c>
    </row>
    <row r="122" spans="1:16" ht="15.75" thickBot="1" x14ac:dyDescent="0.3">
      <c r="A122" s="17"/>
      <c r="B122" s="42"/>
      <c r="C122" s="43"/>
      <c r="D122" s="57"/>
      <c r="E122" s="57"/>
      <c r="F122" s="57"/>
      <c r="G122" s="57"/>
      <c r="H122" s="57"/>
      <c r="I122" s="24"/>
      <c r="J122" s="21"/>
      <c r="K122" s="24"/>
      <c r="L122" s="63"/>
      <c r="M122" s="63"/>
      <c r="N122" s="63"/>
      <c r="O122" s="63"/>
      <c r="P122" s="63"/>
    </row>
    <row r="123" spans="1:16" ht="15.75" thickBot="1" x14ac:dyDescent="0.3">
      <c r="A123" s="24"/>
      <c r="B123" s="24"/>
      <c r="C123" s="64"/>
      <c r="D123" s="64"/>
      <c r="E123" s="88" t="s">
        <v>349</v>
      </c>
      <c r="F123" s="88"/>
      <c r="G123" s="88"/>
      <c r="H123" s="88"/>
      <c r="I123" s="88"/>
      <c r="J123" s="88"/>
      <c r="K123" s="24"/>
      <c r="L123" s="65">
        <v>445405</v>
      </c>
      <c r="M123" s="65">
        <v>242739.9</v>
      </c>
      <c r="N123" s="65">
        <v>391375.5</v>
      </c>
      <c r="O123" s="65">
        <v>224341.80000000002</v>
      </c>
      <c r="P123" s="65">
        <v>307640.80000000005</v>
      </c>
    </row>
    <row r="124" spans="1:16" ht="15.75" thickBot="1" x14ac:dyDescent="0.3">
      <c r="A124" s="24"/>
      <c r="B124" s="24"/>
      <c r="C124" s="64"/>
      <c r="D124" s="64"/>
      <c r="E124" s="64"/>
      <c r="F124" s="64"/>
      <c r="G124" s="64"/>
      <c r="H124" s="64"/>
      <c r="I124" s="24"/>
      <c r="J124" s="24"/>
      <c r="K124" s="24"/>
      <c r="L124" s="24"/>
      <c r="M124" s="24"/>
      <c r="N124" s="24"/>
      <c r="O124" s="24"/>
      <c r="P124" s="24"/>
    </row>
    <row r="125" spans="1:16" ht="15.75" thickBot="1" x14ac:dyDescent="0.3">
      <c r="A125" s="24"/>
      <c r="B125" s="24"/>
      <c r="C125" s="64"/>
      <c r="D125" s="64"/>
      <c r="E125" s="88" t="s">
        <v>350</v>
      </c>
      <c r="F125" s="88"/>
      <c r="G125" s="88"/>
      <c r="H125" s="88"/>
      <c r="I125" s="88"/>
      <c r="J125" s="88"/>
      <c r="K125" s="24"/>
      <c r="L125" s="65">
        <v>1611503</v>
      </c>
      <c r="M125" s="24"/>
      <c r="N125" s="24"/>
      <c r="O125" s="24"/>
      <c r="P125" s="24"/>
    </row>
  </sheetData>
  <mergeCells count="4">
    <mergeCell ref="D1:H1"/>
    <mergeCell ref="L1:P1"/>
    <mergeCell ref="E123:J123"/>
    <mergeCell ref="E125:J12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INSTRUCCIONES por partida</vt:lpstr>
      <vt:lpstr>Oferta Lote 1</vt:lpstr>
      <vt:lpstr>Oferta Lote 2</vt:lpstr>
      <vt:lpstr>Oferta Lote 3</vt:lpstr>
      <vt:lpstr>Oferta Lote 4</vt:lpstr>
      <vt:lpstr>Oferta Lote 5</vt:lpstr>
      <vt:lpstr>BBDD</vt:lpstr>
    </vt:vector>
  </TitlesOfParts>
  <Company>MC Mutual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LMA0002</dc:creator>
  <cp:lastModifiedBy>SMG0001</cp:lastModifiedBy>
  <dcterms:created xsi:type="dcterms:W3CDTF">2024-06-25T12:01:39Z</dcterms:created>
  <dcterms:modified xsi:type="dcterms:W3CDTF">2025-07-07T09:09:43Z</dcterms:modified>
</cp:coreProperties>
</file>