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SI-GESTION\1- CONTRACTACIÓ\EXPEDIENTS\COMUNICACIONS\N202600413 MOBILS\PUBLICAR\"/>
    </mc:Choice>
  </mc:AlternateContent>
  <xr:revisionPtr revIDLastSave="0" documentId="13_ncr:1_{F1202C41-29E0-4B24-A827-7B7260AD5738}" xr6:coauthVersionLast="47" xr6:coauthVersionMax="47" xr10:uidLastSave="{00000000-0000-0000-0000-000000000000}"/>
  <workbookProtection workbookAlgorithmName="SHA-512" workbookHashValue="OlGx7w0/BYnKqtR7+gN2+OaWXYjNPteooCH7abIEFfbeu7o10oKZwJ7NPoe9joynmr3CEYwjfFyyHf2dVhcmGw==" workbookSaltValue="GIJ31gcMqRMQhd/ZjB2lBA==" workbookSpinCount="100000" lockStructure="1"/>
  <bookViews>
    <workbookView xWindow="5869" yWindow="1345" windowWidth="16084" windowHeight="10257" xr2:uid="{7312BC36-CD6F-47B4-87C7-C2D1E915BB43}"/>
  </bookViews>
  <sheets>
    <sheet name="Resumen económico" sheetId="1" r:id="rId1"/>
    <sheet name="Servicios móviles" sheetId="2" r:id="rId2"/>
    <sheet name="Adquisición terminales" sheetId="5" r:id="rId3"/>
    <sheet name="Internacional" sheetId="6" r:id="rId4"/>
    <sheet name="Roaming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2" l="1"/>
  <c r="H24" i="2"/>
  <c r="H23" i="2"/>
  <c r="H22" i="2"/>
  <c r="H21" i="2"/>
  <c r="H20" i="2"/>
  <c r="H19" i="2"/>
  <c r="H18" i="2"/>
  <c r="H17" i="2"/>
  <c r="H16" i="2"/>
  <c r="E22" i="4" l="1"/>
  <c r="E23" i="4" s="1"/>
  <c r="H45" i="2" s="1"/>
  <c r="E18" i="4"/>
  <c r="E14" i="4"/>
  <c r="E13" i="4"/>
  <c r="E12" i="4"/>
  <c r="E8" i="4"/>
  <c r="E7" i="4"/>
  <c r="E6" i="4"/>
  <c r="F14" i="6"/>
  <c r="E10" i="6"/>
  <c r="E9" i="6"/>
  <c r="E8" i="6"/>
  <c r="E7" i="6"/>
  <c r="H10" i="5"/>
  <c r="H9" i="5"/>
  <c r="H8" i="5"/>
  <c r="H7" i="5"/>
  <c r="F8" i="2"/>
  <c r="F11" i="2"/>
  <c r="F10" i="2"/>
  <c r="F9" i="2"/>
  <c r="D32" i="2"/>
  <c r="C8" i="1" s="1"/>
  <c r="H49" i="2"/>
  <c r="H48" i="2"/>
  <c r="C19" i="4" l="1"/>
  <c r="E19" i="4"/>
  <c r="H47" i="2" s="1"/>
  <c r="C15" i="4"/>
  <c r="C9" i="4"/>
  <c r="E9" i="4" l="1"/>
  <c r="H42" i="2" s="1"/>
  <c r="E15" i="4"/>
  <c r="H43" i="2" s="1"/>
  <c r="F15" i="6" l="1"/>
  <c r="H46" i="2" s="1"/>
  <c r="H40" i="2"/>
  <c r="H53" i="2"/>
  <c r="H52" i="2"/>
  <c r="H51" i="2"/>
  <c r="H50" i="2"/>
  <c r="H44" i="2"/>
  <c r="H38" i="2"/>
  <c r="E11" i="6" l="1"/>
  <c r="H41" i="2" s="1"/>
  <c r="D8" i="1" l="1"/>
  <c r="H54" i="2"/>
  <c r="C7" i="1" s="1"/>
  <c r="D7" i="1" l="1"/>
  <c r="H11" i="5"/>
  <c r="D6" i="1" s="1"/>
  <c r="F12" i="2" l="1"/>
  <c r="H26" i="2"/>
  <c r="C5" i="1" l="1"/>
  <c r="D5" i="1" l="1"/>
  <c r="D9" i="1" s="1"/>
  <c r="C9" i="1"/>
</calcChain>
</file>

<file path=xl/sharedStrings.xml><?xml version="1.0" encoding="utf-8"?>
<sst xmlns="http://schemas.openxmlformats.org/spreadsheetml/2006/main" count="175" uniqueCount="117">
  <si>
    <t>DOCUMENTO OFERTA ECONÓMICA</t>
  </si>
  <si>
    <t>Costes totales SERVICIOS MÓVILES</t>
  </si>
  <si>
    <t>Coste total (€/mes)</t>
  </si>
  <si>
    <t>Costes fijos de servicios móviles</t>
  </si>
  <si>
    <t>Costes de tráfico</t>
  </si>
  <si>
    <t>Gestión del servicio</t>
  </si>
  <si>
    <t>TOTAL Servicios móviles</t>
  </si>
  <si>
    <t>El licitador deberá insertar los datos económicos de su propuesta en las casillas identificadas en verde</t>
  </si>
  <si>
    <t>El licitador deberá insertar los datos técnicos de su propuesta en las casillas identificadas en azul</t>
  </si>
  <si>
    <t>Costes fijos - Servicios móviles (*)</t>
  </si>
  <si>
    <t>Interconexión Fijo-Móvil</t>
  </si>
  <si>
    <t>Unidades</t>
  </si>
  <si>
    <t>Coste unitario (€/mes) (*)</t>
  </si>
  <si>
    <t>Canales SIP Trunk</t>
  </si>
  <si>
    <t>Servicio SIP Trunk - Equipamiento SBC</t>
  </si>
  <si>
    <t>TOTAL Servicios</t>
  </si>
  <si>
    <t>(*) Los costes unitarios indicados se mantendrán para futuras ampliaciones de los servicios solicitados inicialmente.</t>
  </si>
  <si>
    <t>Servicios asociados a perfiles</t>
  </si>
  <si>
    <t>Voz y datos (**)</t>
  </si>
  <si>
    <t>Tipo de terminal</t>
  </si>
  <si>
    <t>Unidades PREVISTAS</t>
  </si>
  <si>
    <t>Modelo de terminal propuesto</t>
  </si>
  <si>
    <t>Perfiles</t>
  </si>
  <si>
    <t>VIP</t>
  </si>
  <si>
    <t>Terminal móvil gama VIP</t>
  </si>
  <si>
    <t>Avanzado</t>
  </si>
  <si>
    <t>Terminal móvil gama avanzada</t>
  </si>
  <si>
    <t>Medio</t>
  </si>
  <si>
    <t>Terminal móvil gama media</t>
  </si>
  <si>
    <t>Sólo datos</t>
  </si>
  <si>
    <t>-</t>
  </si>
  <si>
    <t>Gestión del Servicio</t>
  </si>
  <si>
    <t>Service Manager</t>
  </si>
  <si>
    <t>Costes tráfico (*)</t>
  </si>
  <si>
    <t>Tipo de Tráfico</t>
  </si>
  <si>
    <t>Establecimiento (€)</t>
  </si>
  <si>
    <t>Coste minuto (€)</t>
  </si>
  <si>
    <t>Voz Nacional</t>
  </si>
  <si>
    <t>Voz corporativa - Líneas</t>
  </si>
  <si>
    <t>Incluido en tarifa de perfil</t>
  </si>
  <si>
    <t>Voz corporativa - Primario</t>
  </si>
  <si>
    <t>Voz nacional - Líneas</t>
  </si>
  <si>
    <t>Voz nacional - Primario</t>
  </si>
  <si>
    <t>Voz Internacional / Roaming</t>
  </si>
  <si>
    <t>Internacional</t>
  </si>
  <si>
    <t>Completar pestaña "Internacional"</t>
  </si>
  <si>
    <t>Completar pestaña "Roaming"</t>
  </si>
  <si>
    <t>Datos</t>
  </si>
  <si>
    <t>SMS/MMS</t>
  </si>
  <si>
    <t>SMS Internacional</t>
  </si>
  <si>
    <t>SMS Nacional</t>
  </si>
  <si>
    <t>MMS Nacional</t>
  </si>
  <si>
    <t>Otros servicios móviles</t>
  </si>
  <si>
    <t>Servicios Premium</t>
  </si>
  <si>
    <t>Servicios Especiales</t>
  </si>
  <si>
    <t>Plataforma mensajería</t>
  </si>
  <si>
    <t>Plataforma SMS - Especial</t>
  </si>
  <si>
    <t>Plataforma SMS - Nacional</t>
  </si>
  <si>
    <t>TOTAL Tráfico</t>
  </si>
  <si>
    <t>(*) La facturación del tráfico cursado se hará en segundos. Se facturará el consumo a partir del primer segundo cursado.</t>
  </si>
  <si>
    <t>Preciario plataforma de mensajería</t>
  </si>
  <si>
    <t>Elemento</t>
  </si>
  <si>
    <t>Coste unitario (*)</t>
  </si>
  <si>
    <t>Plataforma de mensajería</t>
  </si>
  <si>
    <t>Precio único (€/SMS)</t>
  </si>
  <si>
    <t>Coste SMS enviado - (25.001 - 50.000 unidades mensuales)</t>
  </si>
  <si>
    <t>Coste SMS enviado - (&gt; 50.001 unidades mensuales)</t>
  </si>
  <si>
    <t>Coste confirmación recepción mensaje SMS desde la plataforma de mensajería</t>
  </si>
  <si>
    <t>(*) El coste indicado debe incluir el mantenimiento de los servicios y los posibles costes de alta repercutidos.</t>
  </si>
  <si>
    <t>El licitador deberá insertar los datos de su propuesta en las casillas identificadas en verde</t>
  </si>
  <si>
    <t>Rutas SIP Trunk</t>
  </si>
  <si>
    <t>Canales SIP Trunk (paquete de 10 canales)</t>
  </si>
  <si>
    <t>Datos Roaming (**)</t>
  </si>
  <si>
    <t>Adquisición terminales</t>
  </si>
  <si>
    <t xml:space="preserve">Coste total (2 años) </t>
  </si>
  <si>
    <t>(*) Los costes unitarios indicados se mantendrán durante toda la vigencia del contrato.</t>
  </si>
  <si>
    <t>Coste total (€)</t>
  </si>
  <si>
    <t>(**) Los licitadores indicarán la tarifa igual o superior más aproximada disponible, se indica el número mínimo de Gb de datos.</t>
  </si>
  <si>
    <t>25 Gb</t>
  </si>
  <si>
    <t>Bono 1 GB</t>
  </si>
  <si>
    <t>Bono 3 GB</t>
  </si>
  <si>
    <t>Bono 10 GB</t>
  </si>
  <si>
    <t>Paises Zona A</t>
  </si>
  <si>
    <t>Paises Zona B</t>
  </si>
  <si>
    <t>Paises Zona C</t>
  </si>
  <si>
    <t>SMS Roaming</t>
  </si>
  <si>
    <t>TP Ilimitada voz y datos</t>
  </si>
  <si>
    <t>TP Ilimitada voz + 20 GB</t>
  </si>
  <si>
    <t>Ilimitado datos</t>
  </si>
  <si>
    <t>Bonos propuesto datos</t>
  </si>
  <si>
    <t>Paises Zona A B C - 1 Gb</t>
  </si>
  <si>
    <t>Bonos mensuales</t>
  </si>
  <si>
    <t>TP Ilimitada voz y datos + roaming (Europa + Zona A)</t>
  </si>
  <si>
    <t>Paises Zona Europa</t>
  </si>
  <si>
    <t>Tabletas</t>
  </si>
  <si>
    <t>Gama Alta VIP</t>
  </si>
  <si>
    <t>Gama Alta</t>
  </si>
  <si>
    <t>Otros Dispositivos</t>
  </si>
  <si>
    <t>Coste máximo unitario (€/mes)</t>
  </si>
  <si>
    <t>Coste unitario (€) (*)</t>
  </si>
  <si>
    <t>Tráfico Internacional</t>
  </si>
  <si>
    <t>Minutos/mes</t>
  </si>
  <si>
    <t>TOTAL</t>
  </si>
  <si>
    <t>SMS/MMS Internacional</t>
  </si>
  <si>
    <t>Volúmen</t>
  </si>
  <si>
    <t>Llamadas realizadas en Roaming</t>
  </si>
  <si>
    <t>Llamadas recibidas en Roaming</t>
  </si>
  <si>
    <t>Roaming realizadas (**)</t>
  </si>
  <si>
    <t>Roaming recibidas (**)</t>
  </si>
  <si>
    <t>(**) Solo se incluye el Roaming a Paises de las zonas A, B y C</t>
  </si>
  <si>
    <t>Datos nacional y zona Europa</t>
  </si>
  <si>
    <t>Minutos/mes o GB</t>
  </si>
  <si>
    <t>Llamadas o SMS/mes</t>
  </si>
  <si>
    <t>TP 3000 min. voz + 10 GB (datos compartidos)</t>
  </si>
  <si>
    <t>TP 3000 min. voz + 3 GB (datos compartidos)</t>
  </si>
  <si>
    <t>Costre (€/Bono)</t>
  </si>
  <si>
    <t>TOTAL Gestión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</si>
</sst>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"/>
    <numFmt numFmtId="165" formatCode="_-* #,##0_-;\-* #,##0_-;_-* &quot;-&quot;??_-;_-@_-"/>
    <numFmt numFmtId="166" formatCode="_-* #,##0.0000\ &quot;€&quot;_-;\-* #,##0.0000\ &quot;€&quot;_-;_-* &quot;-&quot;??\ &quot;€&quot;_-;_-@_-"/>
    <numFmt numFmtId="167" formatCode="#,##0.00_ ;\-#,##0.0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name val="Arial"/>
      <family val="2"/>
    </font>
    <font>
      <b/>
      <sz val="9"/>
      <color rgb="FFFFFFFF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u/>
      <sz val="12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</cellStyleXfs>
  <cellXfs count="97">
    <xf numFmtId="0" fontId="0" fillId="0" borderId="0" xfId="0"/>
    <xf numFmtId="164" fontId="2" fillId="0" borderId="0" xfId="3" applyNumberFormat="1" applyFont="1" applyAlignment="1">
      <alignment horizontal="left" vertical="center"/>
    </xf>
    <xf numFmtId="0" fontId="4" fillId="2" borderId="1" xfId="4" applyFont="1" applyFill="1" applyBorder="1" applyAlignment="1">
      <alignment vertical="center" wrapText="1" readingOrder="1"/>
    </xf>
    <xf numFmtId="0" fontId="4" fillId="2" borderId="2" xfId="4" applyFont="1" applyFill="1" applyBorder="1" applyAlignment="1">
      <alignment horizontal="center" vertical="center" wrapText="1" readingOrder="1"/>
    </xf>
    <xf numFmtId="0" fontId="5" fillId="0" borderId="2" xfId="3" applyFont="1" applyBorder="1" applyAlignment="1">
      <alignment vertical="center" wrapText="1"/>
    </xf>
    <xf numFmtId="0" fontId="6" fillId="3" borderId="2" xfId="0" applyFont="1" applyFill="1" applyBorder="1" applyAlignment="1">
      <alignment vertical="center"/>
    </xf>
    <xf numFmtId="0" fontId="7" fillId="4" borderId="0" xfId="5" applyFont="1" applyFill="1" applyAlignment="1">
      <alignment vertical="center"/>
    </xf>
    <xf numFmtId="0" fontId="7" fillId="5" borderId="0" xfId="5" applyFont="1" applyFill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65" fontId="0" fillId="0" borderId="0" xfId="0" applyNumberFormat="1"/>
    <xf numFmtId="165" fontId="10" fillId="0" borderId="2" xfId="1" applyNumberFormat="1" applyFont="1" applyBorder="1" applyAlignment="1">
      <alignment vertical="center"/>
    </xf>
    <xf numFmtId="44" fontId="5" fillId="4" borderId="2" xfId="2" applyFont="1" applyFill="1" applyBorder="1" applyAlignment="1" applyProtection="1">
      <alignment horizontal="center" vertical="center" wrapText="1"/>
      <protection locked="0"/>
    </xf>
    <xf numFmtId="44" fontId="5" fillId="6" borderId="2" xfId="2" applyFont="1" applyFill="1" applyBorder="1" applyAlignment="1" applyProtection="1">
      <alignment horizontal="center" vertical="center" wrapText="1"/>
      <protection hidden="1"/>
    </xf>
    <xf numFmtId="165" fontId="10" fillId="0" borderId="2" xfId="1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44" fontId="6" fillId="3" borderId="2" xfId="2" applyFont="1" applyFill="1" applyBorder="1" applyAlignment="1" applyProtection="1">
      <alignment vertical="center"/>
      <protection hidden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5" fontId="10" fillId="0" borderId="2" xfId="1" applyNumberFormat="1" applyFont="1" applyBorder="1" applyAlignment="1">
      <alignment horizontal="center" vertical="center" wrapText="1"/>
    </xf>
    <xf numFmtId="165" fontId="10" fillId="0" borderId="2" xfId="1" applyNumberFormat="1" applyFont="1" applyBorder="1" applyAlignment="1">
      <alignment horizontal="center" vertical="center"/>
    </xf>
    <xf numFmtId="165" fontId="6" fillId="3" borderId="2" xfId="1" applyNumberFormat="1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 wrapText="1" readingOrder="1"/>
    </xf>
    <xf numFmtId="0" fontId="5" fillId="0" borderId="2" xfId="0" applyFont="1" applyBorder="1"/>
    <xf numFmtId="165" fontId="10" fillId="0" borderId="2" xfId="1" applyNumberFormat="1" applyFont="1" applyBorder="1"/>
    <xf numFmtId="0" fontId="10" fillId="0" borderId="2" xfId="0" applyFont="1" applyBorder="1"/>
    <xf numFmtId="165" fontId="6" fillId="3" borderId="2" xfId="1" applyNumberFormat="1" applyFont="1" applyFill="1" applyBorder="1" applyAlignment="1">
      <alignment vertical="center"/>
    </xf>
    <xf numFmtId="165" fontId="10" fillId="0" borderId="8" xfId="1" applyNumberFormat="1" applyFont="1" applyBorder="1" applyAlignment="1">
      <alignment horizontal="center" vertical="center" wrapText="1"/>
    </xf>
    <xf numFmtId="44" fontId="5" fillId="4" borderId="8" xfId="2" applyFont="1" applyFill="1" applyBorder="1" applyAlignment="1" applyProtection="1">
      <alignment horizontal="center" vertical="center" wrapText="1"/>
      <protection locked="0"/>
    </xf>
    <xf numFmtId="165" fontId="10" fillId="0" borderId="8" xfId="1" applyNumberFormat="1" applyFont="1" applyBorder="1" applyAlignment="1">
      <alignment horizontal="center" vertical="center"/>
    </xf>
    <xf numFmtId="167" fontId="6" fillId="0" borderId="2" xfId="1" applyNumberFormat="1" applyFont="1" applyBorder="1" applyAlignment="1">
      <alignment horizontal="center" vertical="center"/>
    </xf>
    <xf numFmtId="167" fontId="6" fillId="0" borderId="8" xfId="1" applyNumberFormat="1" applyFont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 wrapText="1" readingOrder="1"/>
    </xf>
    <xf numFmtId="0" fontId="7" fillId="0" borderId="0" xfId="5" applyFont="1" applyFill="1" applyAlignment="1">
      <alignment vertical="center"/>
    </xf>
    <xf numFmtId="0" fontId="5" fillId="0" borderId="2" xfId="3" applyFont="1" applyBorder="1" applyAlignment="1">
      <alignment horizontal="left" vertical="center" wrapText="1"/>
    </xf>
    <xf numFmtId="44" fontId="6" fillId="3" borderId="1" xfId="2" applyFont="1" applyFill="1" applyBorder="1" applyAlignment="1" applyProtection="1">
      <alignment vertical="center"/>
      <protection hidden="1"/>
    </xf>
    <xf numFmtId="0" fontId="14" fillId="0" borderId="0" xfId="0" applyFont="1"/>
    <xf numFmtId="0" fontId="15" fillId="0" borderId="0" xfId="0" applyFont="1"/>
    <xf numFmtId="0" fontId="4" fillId="2" borderId="1" xfId="4" applyFont="1" applyFill="1" applyBorder="1" applyAlignment="1">
      <alignment horizontal="center" vertical="center" wrapText="1" readingOrder="1"/>
    </xf>
    <xf numFmtId="0" fontId="5" fillId="0" borderId="2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left" vertical="center" wrapText="1"/>
    </xf>
    <xf numFmtId="165" fontId="10" fillId="0" borderId="8" xfId="1" applyNumberFormat="1" applyFont="1" applyBorder="1" applyAlignment="1">
      <alignment vertical="center"/>
    </xf>
    <xf numFmtId="0" fontId="5" fillId="0" borderId="3" xfId="3" applyFont="1" applyBorder="1" applyAlignment="1">
      <alignment horizontal="center" vertical="center" wrapText="1"/>
    </xf>
    <xf numFmtId="44" fontId="16" fillId="7" borderId="2" xfId="2" applyFont="1" applyFill="1" applyBorder="1" applyAlignment="1" applyProtection="1">
      <alignment horizontal="center" vertical="center"/>
      <protection hidden="1"/>
    </xf>
    <xf numFmtId="44" fontId="12" fillId="0" borderId="2" xfId="2" applyFont="1" applyBorder="1" applyAlignment="1" applyProtection="1">
      <alignment horizontal="center" vertical="center"/>
      <protection hidden="1"/>
    </xf>
    <xf numFmtId="44" fontId="12" fillId="7" borderId="2" xfId="2" applyFont="1" applyFill="1" applyBorder="1" applyAlignment="1" applyProtection="1">
      <alignment horizontal="center" vertical="center"/>
      <protection hidden="1"/>
    </xf>
    <xf numFmtId="0" fontId="5" fillId="5" borderId="2" xfId="3" applyFont="1" applyFill="1" applyBorder="1" applyAlignment="1" applyProtection="1">
      <alignment horizontal="center" vertical="center" wrapText="1"/>
      <protection locked="0"/>
    </xf>
    <xf numFmtId="0" fontId="5" fillId="5" borderId="8" xfId="3" applyFont="1" applyFill="1" applyBorder="1" applyAlignment="1" applyProtection="1">
      <alignment horizontal="center" vertical="center" wrapText="1"/>
      <protection locked="0"/>
    </xf>
    <xf numFmtId="166" fontId="5" fillId="4" borderId="2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44" fontId="6" fillId="3" borderId="2" xfId="2" applyFont="1" applyFill="1" applyBorder="1" applyAlignment="1" applyProtection="1">
      <alignment horizontal="center" vertical="center"/>
      <protection hidden="1"/>
    </xf>
    <xf numFmtId="44" fontId="10" fillId="6" borderId="2" xfId="0" applyNumberFormat="1" applyFont="1" applyFill="1" applyBorder="1"/>
    <xf numFmtId="44" fontId="6" fillId="8" borderId="9" xfId="2" applyFont="1" applyFill="1" applyBorder="1" applyAlignment="1" applyProtection="1">
      <alignment vertical="center"/>
      <protection hidden="1"/>
    </xf>
    <xf numFmtId="165" fontId="6" fillId="3" borderId="1" xfId="1" applyNumberFormat="1" applyFont="1" applyFill="1" applyBorder="1" applyAlignment="1">
      <alignment horizontal="center" vertical="center"/>
    </xf>
    <xf numFmtId="165" fontId="10" fillId="0" borderId="1" xfId="1" applyNumberFormat="1" applyFont="1" applyBorder="1" applyAlignment="1"/>
    <xf numFmtId="165" fontId="6" fillId="3" borderId="1" xfId="1" applyNumberFormat="1" applyFont="1" applyFill="1" applyBorder="1" applyAlignment="1">
      <alignment vertical="center"/>
    </xf>
    <xf numFmtId="165" fontId="5" fillId="6" borderId="2" xfId="1" applyNumberFormat="1" applyFont="1" applyFill="1" applyBorder="1"/>
    <xf numFmtId="165" fontId="10" fillId="6" borderId="2" xfId="1" applyNumberFormat="1" applyFont="1" applyFill="1" applyBorder="1"/>
    <xf numFmtId="0" fontId="4" fillId="2" borderId="1" xfId="4" applyFont="1" applyFill="1" applyBorder="1" applyAlignment="1">
      <alignment horizontal="center" vertical="center" wrapText="1" readingOrder="1"/>
    </xf>
    <xf numFmtId="165" fontId="6" fillId="3" borderId="1" xfId="1" applyNumberFormat="1" applyFont="1" applyFill="1" applyBorder="1" applyAlignment="1">
      <alignment horizontal="center" vertical="center"/>
    </xf>
    <xf numFmtId="167" fontId="5" fillId="4" borderId="2" xfId="2" applyNumberFormat="1" applyFont="1" applyFill="1" applyBorder="1" applyAlignment="1" applyProtection="1">
      <alignment horizontal="center" vertical="center" wrapText="1"/>
      <protection locked="0"/>
    </xf>
    <xf numFmtId="44" fontId="5" fillId="6" borderId="2" xfId="2" applyFont="1" applyFill="1" applyBorder="1" applyAlignment="1" applyProtection="1">
      <alignment vertical="center"/>
      <protection hidden="1"/>
    </xf>
    <xf numFmtId="0" fontId="10" fillId="7" borderId="1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4" fillId="2" borderId="1" xfId="4" applyFont="1" applyFill="1" applyBorder="1" applyAlignment="1">
      <alignment horizontal="center" vertical="center" wrapText="1" readingOrder="1"/>
    </xf>
    <xf numFmtId="0" fontId="4" fillId="2" borderId="3" xfId="4" applyFont="1" applyFill="1" applyBorder="1" applyAlignment="1">
      <alignment horizontal="center" vertical="center" wrapText="1" readingOrder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 wrapText="1"/>
    </xf>
    <xf numFmtId="0" fontId="5" fillId="0" borderId="3" xfId="3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left" vertical="center" wrapText="1"/>
    </xf>
    <xf numFmtId="0" fontId="13" fillId="3" borderId="11" xfId="3" applyFont="1" applyFill="1" applyBorder="1" applyAlignment="1">
      <alignment horizontal="left" vertical="center" wrapText="1"/>
    </xf>
    <xf numFmtId="0" fontId="13" fillId="3" borderId="3" xfId="3" applyFont="1" applyFill="1" applyBorder="1" applyAlignment="1">
      <alignment horizontal="left"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3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165" fontId="10" fillId="0" borderId="1" xfId="1" applyNumberFormat="1" applyFont="1" applyBorder="1" applyAlignment="1">
      <alignment horizontal="center"/>
    </xf>
    <xf numFmtId="165" fontId="10" fillId="0" borderId="3" xfId="1" applyNumberFormat="1" applyFont="1" applyBorder="1" applyAlignment="1">
      <alignment horizontal="center"/>
    </xf>
  </cellXfs>
  <cellStyles count="6">
    <cellStyle name="Coma" xfId="1" builtinId="3"/>
    <cellStyle name="Moneda" xfId="2" builtinId="4"/>
    <cellStyle name="Normal" xfId="0" builtinId="0"/>
    <cellStyle name="Normal 2" xfId="4" xr:uid="{E8F4BE1B-205B-434D-B833-75BC74E3FC27}"/>
    <cellStyle name="Normal 4 3" xfId="3" xr:uid="{135A05DE-4E50-4ACA-8A81-B825F916E731}"/>
    <cellStyle name="Normal_WAN PAISES-2" xfId="5" xr:uid="{D3AEB9CF-9F85-448A-A827-14E0F5442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A4F05-5A81-4262-8F99-73FDC59BB4C4}">
  <dimension ref="B1:D9"/>
  <sheetViews>
    <sheetView showGridLines="0" tabSelected="1" workbookViewId="0">
      <selection activeCell="B1" sqref="B1"/>
    </sheetView>
  </sheetViews>
  <sheetFormatPr defaultColWidth="11" defaultRowHeight="14.3" x14ac:dyDescent="0.25"/>
  <cols>
    <col min="1" max="1" width="1.75" customWidth="1"/>
    <col min="2" max="2" width="35.125" customWidth="1"/>
    <col min="3" max="4" width="16.625" customWidth="1"/>
    <col min="5" max="5" width="14.875" customWidth="1"/>
  </cols>
  <sheetData>
    <row r="1" spans="2:4" ht="18.350000000000001" x14ac:dyDescent="0.25">
      <c r="B1" s="1" t="s">
        <v>0</v>
      </c>
    </row>
    <row r="4" spans="2:4" x14ac:dyDescent="0.25">
      <c r="B4" s="2" t="s">
        <v>1</v>
      </c>
      <c r="C4" s="3" t="s">
        <v>2</v>
      </c>
      <c r="D4" s="3" t="s">
        <v>74</v>
      </c>
    </row>
    <row r="5" spans="2:4" x14ac:dyDescent="0.25">
      <c r="B5" s="4" t="s">
        <v>3</v>
      </c>
      <c r="C5" s="53">
        <f>'Servicios móviles'!F12+'Servicios móviles'!H26</f>
        <v>0</v>
      </c>
      <c r="D5" s="53">
        <f>+C5*24</f>
        <v>0</v>
      </c>
    </row>
    <row r="6" spans="2:4" x14ac:dyDescent="0.25">
      <c r="B6" s="4" t="s">
        <v>73</v>
      </c>
      <c r="C6" s="53"/>
      <c r="D6" s="53">
        <f>'Adquisición terminales'!H11</f>
        <v>0</v>
      </c>
    </row>
    <row r="7" spans="2:4" x14ac:dyDescent="0.25">
      <c r="B7" s="4" t="s">
        <v>4</v>
      </c>
      <c r="C7" s="53">
        <f>'Servicios móviles'!H54</f>
        <v>0</v>
      </c>
      <c r="D7" s="53">
        <f>+C7*24</f>
        <v>0</v>
      </c>
    </row>
    <row r="8" spans="2:4" x14ac:dyDescent="0.25">
      <c r="B8" s="4" t="s">
        <v>5</v>
      </c>
      <c r="C8" s="53">
        <f>'Servicios móviles'!D32</f>
        <v>0</v>
      </c>
      <c r="D8" s="53">
        <f>+C8*24</f>
        <v>0</v>
      </c>
    </row>
    <row r="9" spans="2:4" x14ac:dyDescent="0.25">
      <c r="B9" s="5" t="s">
        <v>6</v>
      </c>
      <c r="C9" s="54">
        <f>SUM(C5:C8)</f>
        <v>0</v>
      </c>
      <c r="D9" s="54">
        <f>SUM(D5:D8)</f>
        <v>0</v>
      </c>
    </row>
  </sheetData>
  <sheetProtection algorithmName="SHA-512" hashValue="Jw4HNFvUi8nvEvDAqAeA3/l0nN5z8yTv6mYcEt9SRP13DaeWOIGHjP9yM9MmxbtR/TRpJXaegpAIxfc/fvbJlg==" saltValue="iGXWINrGzEqpVtfLcs+8DA==" spinCount="100000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8291-8137-4BD9-8AC9-88E74B2F140F}">
  <dimension ref="B1:L66"/>
  <sheetViews>
    <sheetView showGridLines="0" topLeftCell="A28" workbookViewId="0">
      <selection activeCell="F40" sqref="F40:G40"/>
    </sheetView>
  </sheetViews>
  <sheetFormatPr defaultColWidth="11" defaultRowHeight="14.3" x14ac:dyDescent="0.25"/>
  <cols>
    <col min="1" max="1" width="1.75" customWidth="1"/>
    <col min="2" max="2" width="17.75" customWidth="1"/>
    <col min="3" max="3" width="31" customWidth="1"/>
    <col min="4" max="4" width="22.625" customWidth="1"/>
    <col min="5" max="5" width="21.625" customWidth="1"/>
    <col min="6" max="6" width="26.25" customWidth="1"/>
    <col min="7" max="7" width="16.875" customWidth="1"/>
    <col min="8" max="9" width="16" customWidth="1"/>
    <col min="10" max="10" width="20.625" customWidth="1"/>
    <col min="11" max="11" width="15.75" customWidth="1"/>
    <col min="12" max="12" width="15.375" customWidth="1"/>
    <col min="13" max="13" width="16.125" customWidth="1"/>
  </cols>
  <sheetData>
    <row r="1" spans="2:12" ht="18.350000000000001" x14ac:dyDescent="0.25">
      <c r="B1" s="1" t="s">
        <v>0</v>
      </c>
      <c r="C1" s="1"/>
    </row>
    <row r="2" spans="2:12" x14ac:dyDescent="0.25">
      <c r="B2" s="6" t="s">
        <v>7</v>
      </c>
      <c r="C2" s="6"/>
      <c r="D2" s="6"/>
      <c r="E2" s="6"/>
    </row>
    <row r="3" spans="2:12" ht="14.95" x14ac:dyDescent="0.25">
      <c r="B3" s="34"/>
      <c r="C3" s="34"/>
      <c r="D3" s="34"/>
      <c r="E3" s="34"/>
    </row>
    <row r="5" spans="2:12" ht="15.65" x14ac:dyDescent="0.25">
      <c r="B5" s="8" t="s">
        <v>9</v>
      </c>
      <c r="C5" s="9"/>
    </row>
    <row r="6" spans="2:12" ht="14.95" customHeight="1" x14ac:dyDescent="0.25">
      <c r="H6" s="10"/>
      <c r="I6" s="10"/>
    </row>
    <row r="7" spans="2:12" ht="19.55" customHeight="1" x14ac:dyDescent="0.25">
      <c r="B7" s="68" t="s">
        <v>10</v>
      </c>
      <c r="C7" s="69"/>
      <c r="D7" s="3" t="s">
        <v>11</v>
      </c>
      <c r="E7" s="3" t="s">
        <v>12</v>
      </c>
      <c r="F7" s="3" t="s">
        <v>2</v>
      </c>
    </row>
    <row r="8" spans="2:12" x14ac:dyDescent="0.25">
      <c r="B8" s="70" t="s">
        <v>10</v>
      </c>
      <c r="C8" s="4" t="s">
        <v>13</v>
      </c>
      <c r="D8" s="11">
        <v>90</v>
      </c>
      <c r="E8" s="12"/>
      <c r="F8" s="13">
        <f>D8*ROUND(E8,2)</f>
        <v>0</v>
      </c>
    </row>
    <row r="9" spans="2:12" x14ac:dyDescent="0.25">
      <c r="B9" s="71"/>
      <c r="C9" s="4" t="s">
        <v>70</v>
      </c>
      <c r="D9" s="14">
        <v>1</v>
      </c>
      <c r="E9" s="12"/>
      <c r="F9" s="13">
        <f t="shared" ref="F9:F11" si="0">D9*ROUND(E9,2)</f>
        <v>0</v>
      </c>
    </row>
    <row r="10" spans="2:12" x14ac:dyDescent="0.25">
      <c r="B10" s="71"/>
      <c r="C10" s="4" t="s">
        <v>14</v>
      </c>
      <c r="D10" s="14">
        <v>1</v>
      </c>
      <c r="E10" s="12"/>
      <c r="F10" s="13">
        <f t="shared" si="0"/>
        <v>0</v>
      </c>
    </row>
    <row r="11" spans="2:12" ht="21.75" x14ac:dyDescent="0.25">
      <c r="B11" s="72"/>
      <c r="C11" s="4" t="s">
        <v>71</v>
      </c>
      <c r="D11" s="14">
        <v>1</v>
      </c>
      <c r="E11" s="12"/>
      <c r="F11" s="13">
        <f t="shared" si="0"/>
        <v>0</v>
      </c>
    </row>
    <row r="12" spans="2:12" x14ac:dyDescent="0.25">
      <c r="B12" s="66" t="s">
        <v>15</v>
      </c>
      <c r="C12" s="67"/>
      <c r="D12" s="15"/>
      <c r="E12" s="16"/>
      <c r="F12" s="17">
        <f>SUM(F8:F11)</f>
        <v>0</v>
      </c>
    </row>
    <row r="13" spans="2:12" x14ac:dyDescent="0.25">
      <c r="B13" s="18" t="s">
        <v>16</v>
      </c>
    </row>
    <row r="14" spans="2:12" ht="14.95" x14ac:dyDescent="0.25">
      <c r="B14" s="19"/>
      <c r="L14" s="10"/>
    </row>
    <row r="15" spans="2:12" ht="23.1" x14ac:dyDescent="0.25">
      <c r="B15" s="68" t="s">
        <v>17</v>
      </c>
      <c r="C15" s="69"/>
      <c r="D15" s="3" t="s">
        <v>18</v>
      </c>
      <c r="E15" s="3" t="s">
        <v>20</v>
      </c>
      <c r="F15" s="3" t="s">
        <v>98</v>
      </c>
      <c r="G15" s="3" t="s">
        <v>12</v>
      </c>
      <c r="H15" s="3" t="s">
        <v>2</v>
      </c>
    </row>
    <row r="16" spans="2:12" ht="21.75" x14ac:dyDescent="0.25">
      <c r="B16" s="76" t="s">
        <v>22</v>
      </c>
      <c r="C16" s="73" t="s">
        <v>23</v>
      </c>
      <c r="D16" s="20" t="s">
        <v>92</v>
      </c>
      <c r="E16" s="21">
        <v>30</v>
      </c>
      <c r="F16" s="31">
        <v>21</v>
      </c>
      <c r="G16" s="12"/>
      <c r="H16" s="63">
        <f>IF(G16&gt;F16,"ERROR! EL IMPORTE OFERTADO NO PUEDE SUPERAR EL COSTE MAXIMO UNITARIO",E16*ROUND(G16,2))</f>
        <v>0</v>
      </c>
    </row>
    <row r="17" spans="2:8" x14ac:dyDescent="0.25">
      <c r="B17" s="76"/>
      <c r="C17" s="75"/>
      <c r="D17" s="20" t="s">
        <v>86</v>
      </c>
      <c r="E17" s="21">
        <v>12</v>
      </c>
      <c r="F17" s="31">
        <v>16</v>
      </c>
      <c r="G17" s="12"/>
      <c r="H17" s="63">
        <f t="shared" ref="H17:H25" si="1">IF(G17&gt;F17,"ERROR! EL IMPORTE OFERTADO NO PUEDE SUPERAR EL COSTE MAXIMO UNITARIO",E17*ROUND(G17,2))</f>
        <v>0</v>
      </c>
    </row>
    <row r="18" spans="2:8" x14ac:dyDescent="0.25">
      <c r="B18" s="76"/>
      <c r="C18" s="43" t="s">
        <v>25</v>
      </c>
      <c r="D18" s="28" t="s">
        <v>87</v>
      </c>
      <c r="E18" s="21">
        <v>130</v>
      </c>
      <c r="F18" s="31">
        <v>10.5</v>
      </c>
      <c r="G18" s="12"/>
      <c r="H18" s="63">
        <f t="shared" si="1"/>
        <v>0</v>
      </c>
    </row>
    <row r="19" spans="2:8" ht="21.75" x14ac:dyDescent="0.25">
      <c r="B19" s="76"/>
      <c r="C19" s="77" t="s">
        <v>27</v>
      </c>
      <c r="D19" s="28" t="s">
        <v>113</v>
      </c>
      <c r="E19" s="21">
        <v>200</v>
      </c>
      <c r="F19" s="31">
        <v>7.2</v>
      </c>
      <c r="G19" s="12"/>
      <c r="H19" s="63">
        <f t="shared" si="1"/>
        <v>0</v>
      </c>
    </row>
    <row r="20" spans="2:8" ht="21.75" x14ac:dyDescent="0.25">
      <c r="B20" s="76"/>
      <c r="C20" s="78"/>
      <c r="D20" s="28" t="s">
        <v>114</v>
      </c>
      <c r="E20" s="30">
        <v>700</v>
      </c>
      <c r="F20" s="32">
        <v>4.8499999999999996</v>
      </c>
      <c r="G20" s="12"/>
      <c r="H20" s="63">
        <f t="shared" si="1"/>
        <v>0</v>
      </c>
    </row>
    <row r="21" spans="2:8" x14ac:dyDescent="0.25">
      <c r="B21" s="76"/>
      <c r="C21" s="73" t="s">
        <v>29</v>
      </c>
      <c r="D21" s="30" t="s">
        <v>78</v>
      </c>
      <c r="E21" s="30">
        <v>40</v>
      </c>
      <c r="F21" s="32">
        <v>10</v>
      </c>
      <c r="G21" s="12"/>
      <c r="H21" s="63">
        <f t="shared" si="1"/>
        <v>0</v>
      </c>
    </row>
    <row r="22" spans="2:8" x14ac:dyDescent="0.25">
      <c r="B22" s="76"/>
      <c r="C22" s="74"/>
      <c r="D22" s="30" t="s">
        <v>88</v>
      </c>
      <c r="E22" s="30">
        <v>1</v>
      </c>
      <c r="F22" s="32">
        <v>15</v>
      </c>
      <c r="G22" s="12"/>
      <c r="H22" s="63">
        <f t="shared" si="1"/>
        <v>0</v>
      </c>
    </row>
    <row r="23" spans="2:8" x14ac:dyDescent="0.25">
      <c r="B23" s="76"/>
      <c r="C23" s="74"/>
      <c r="D23" s="30" t="s">
        <v>79</v>
      </c>
      <c r="E23" s="30">
        <v>1</v>
      </c>
      <c r="F23" s="32">
        <v>2.5</v>
      </c>
      <c r="G23" s="12"/>
      <c r="H23" s="63">
        <f t="shared" si="1"/>
        <v>0</v>
      </c>
    </row>
    <row r="24" spans="2:8" x14ac:dyDescent="0.25">
      <c r="B24" s="76"/>
      <c r="C24" s="74"/>
      <c r="D24" s="30" t="s">
        <v>80</v>
      </c>
      <c r="E24" s="30">
        <v>1</v>
      </c>
      <c r="F24" s="32">
        <v>5</v>
      </c>
      <c r="G24" s="12"/>
      <c r="H24" s="63">
        <f t="shared" si="1"/>
        <v>0</v>
      </c>
    </row>
    <row r="25" spans="2:8" x14ac:dyDescent="0.25">
      <c r="B25" s="76"/>
      <c r="C25" s="75"/>
      <c r="D25" s="30" t="s">
        <v>81</v>
      </c>
      <c r="E25" s="30">
        <v>1</v>
      </c>
      <c r="F25" s="32">
        <v>8</v>
      </c>
      <c r="G25" s="12"/>
      <c r="H25" s="63">
        <f t="shared" si="1"/>
        <v>0</v>
      </c>
    </row>
    <row r="26" spans="2:8" x14ac:dyDescent="0.25">
      <c r="B26" s="66" t="s">
        <v>15</v>
      </c>
      <c r="C26" s="67"/>
      <c r="D26" s="16" t="s">
        <v>30</v>
      </c>
      <c r="E26" s="22"/>
      <c r="F26" s="16"/>
      <c r="G26" s="16"/>
      <c r="H26" s="17">
        <f>SUM(H16:H25)</f>
        <v>0</v>
      </c>
    </row>
    <row r="27" spans="2:8" x14ac:dyDescent="0.25">
      <c r="B27" s="18" t="s">
        <v>16</v>
      </c>
    </row>
    <row r="28" spans="2:8" x14ac:dyDescent="0.25">
      <c r="B28" s="18" t="s">
        <v>77</v>
      </c>
      <c r="C28" s="19"/>
    </row>
    <row r="29" spans="2:8" x14ac:dyDescent="0.25">
      <c r="B29" s="19"/>
    </row>
    <row r="30" spans="2:8" x14ac:dyDescent="0.25">
      <c r="B30" s="68" t="s">
        <v>31</v>
      </c>
      <c r="C30" s="69"/>
      <c r="D30" s="3" t="s">
        <v>2</v>
      </c>
    </row>
    <row r="31" spans="2:8" ht="14.3" customHeight="1" x14ac:dyDescent="0.25">
      <c r="B31" s="81" t="s">
        <v>32</v>
      </c>
      <c r="C31" s="82"/>
      <c r="D31" s="12"/>
    </row>
    <row r="32" spans="2:8" x14ac:dyDescent="0.25">
      <c r="B32" s="66" t="s">
        <v>116</v>
      </c>
      <c r="C32" s="67"/>
      <c r="D32" s="17">
        <f>D31</f>
        <v>0</v>
      </c>
    </row>
    <row r="33" spans="2:8" x14ac:dyDescent="0.25">
      <c r="B33" s="19"/>
    </row>
    <row r="34" spans="2:8" ht="15.65" x14ac:dyDescent="0.25">
      <c r="B34" s="8" t="s">
        <v>33</v>
      </c>
      <c r="C34" s="9"/>
    </row>
    <row r="36" spans="2:8" x14ac:dyDescent="0.25">
      <c r="B36" s="68" t="s">
        <v>34</v>
      </c>
      <c r="C36" s="69"/>
      <c r="D36" s="23" t="s">
        <v>112</v>
      </c>
      <c r="E36" s="23" t="s">
        <v>111</v>
      </c>
      <c r="F36" s="33" t="s">
        <v>35</v>
      </c>
      <c r="G36" s="33" t="s">
        <v>36</v>
      </c>
      <c r="H36" s="39" t="s">
        <v>2</v>
      </c>
    </row>
    <row r="37" spans="2:8" x14ac:dyDescent="0.25">
      <c r="B37" s="83" t="s">
        <v>37</v>
      </c>
      <c r="C37" s="24" t="s">
        <v>38</v>
      </c>
      <c r="D37" s="59">
        <v>26000</v>
      </c>
      <c r="E37" s="59">
        <v>77000</v>
      </c>
      <c r="F37" s="64" t="s">
        <v>39</v>
      </c>
      <c r="G37" s="65"/>
      <c r="H37" s="44">
        <v>0</v>
      </c>
    </row>
    <row r="38" spans="2:8" x14ac:dyDescent="0.25">
      <c r="B38" s="83"/>
      <c r="C38" s="24" t="s">
        <v>40</v>
      </c>
      <c r="D38" s="59">
        <v>15000</v>
      </c>
      <c r="E38" s="59">
        <v>44000</v>
      </c>
      <c r="F38" s="12"/>
      <c r="G38" s="12"/>
      <c r="H38" s="45">
        <f>D38*ROUND(F38,4)+E38*ROUND(G38,4)</f>
        <v>0</v>
      </c>
    </row>
    <row r="39" spans="2:8" x14ac:dyDescent="0.25">
      <c r="B39" s="83"/>
      <c r="C39" s="24" t="s">
        <v>41</v>
      </c>
      <c r="D39" s="59">
        <v>35000</v>
      </c>
      <c r="E39" s="59">
        <v>95000</v>
      </c>
      <c r="F39" s="64" t="s">
        <v>39</v>
      </c>
      <c r="G39" s="65"/>
      <c r="H39" s="44">
        <v>0</v>
      </c>
    </row>
    <row r="40" spans="2:8" x14ac:dyDescent="0.25">
      <c r="B40" s="83"/>
      <c r="C40" s="24" t="s">
        <v>42</v>
      </c>
      <c r="D40" s="59">
        <v>32000</v>
      </c>
      <c r="E40" s="59">
        <v>88000</v>
      </c>
      <c r="F40" s="49"/>
      <c r="G40" s="49"/>
      <c r="H40" s="45">
        <f>D40*ROUND(F40,4)+E40*ROUND(G40,4)</f>
        <v>0</v>
      </c>
    </row>
    <row r="41" spans="2:8" x14ac:dyDescent="0.25">
      <c r="B41" s="84" t="s">
        <v>43</v>
      </c>
      <c r="C41" s="24" t="s">
        <v>44</v>
      </c>
      <c r="D41" s="58">
        <v>37</v>
      </c>
      <c r="E41" s="58">
        <v>243</v>
      </c>
      <c r="F41" s="64" t="s">
        <v>45</v>
      </c>
      <c r="G41" s="65"/>
      <c r="H41" s="44">
        <f>Internacional!E11</f>
        <v>0</v>
      </c>
    </row>
    <row r="42" spans="2:8" x14ac:dyDescent="0.25">
      <c r="B42" s="85"/>
      <c r="C42" s="24" t="s">
        <v>107</v>
      </c>
      <c r="D42" s="58">
        <v>15</v>
      </c>
      <c r="E42" s="58">
        <v>85</v>
      </c>
      <c r="F42" s="64" t="s">
        <v>46</v>
      </c>
      <c r="G42" s="65"/>
      <c r="H42" s="44">
        <f>Roaming!E9</f>
        <v>0</v>
      </c>
    </row>
    <row r="43" spans="2:8" x14ac:dyDescent="0.25">
      <c r="B43" s="85"/>
      <c r="C43" s="24" t="s">
        <v>108</v>
      </c>
      <c r="D43" s="58">
        <v>2</v>
      </c>
      <c r="E43" s="58">
        <v>20</v>
      </c>
      <c r="F43" s="64" t="s">
        <v>46</v>
      </c>
      <c r="G43" s="65"/>
      <c r="H43" s="44">
        <f>Roaming!E15</f>
        <v>0</v>
      </c>
    </row>
    <row r="44" spans="2:8" x14ac:dyDescent="0.25">
      <c r="B44" s="84" t="s">
        <v>47</v>
      </c>
      <c r="C44" s="24" t="s">
        <v>110</v>
      </c>
      <c r="D44" s="59">
        <v>47000</v>
      </c>
      <c r="E44" s="59">
        <v>1900</v>
      </c>
      <c r="F44" s="12"/>
      <c r="G44" s="12"/>
      <c r="H44" s="45">
        <f>D44*ROUND(F44,4)+E44*ROUND(G44,4)</f>
        <v>0</v>
      </c>
    </row>
    <row r="45" spans="2:8" x14ac:dyDescent="0.25">
      <c r="B45" s="86"/>
      <c r="C45" s="24" t="s">
        <v>72</v>
      </c>
      <c r="D45" s="59">
        <v>130</v>
      </c>
      <c r="E45" s="59">
        <v>48</v>
      </c>
      <c r="F45" s="64" t="s">
        <v>46</v>
      </c>
      <c r="G45" s="65"/>
      <c r="H45" s="46">
        <f>Roaming!E23</f>
        <v>0</v>
      </c>
    </row>
    <row r="46" spans="2:8" x14ac:dyDescent="0.25">
      <c r="B46" s="79" t="s">
        <v>48</v>
      </c>
      <c r="C46" s="26" t="s">
        <v>49</v>
      </c>
      <c r="D46" s="59">
        <v>2</v>
      </c>
      <c r="E46" s="59">
        <v>0</v>
      </c>
      <c r="F46" s="64" t="s">
        <v>45</v>
      </c>
      <c r="G46" s="65"/>
      <c r="H46" s="46">
        <f>Internacional!F15</f>
        <v>0</v>
      </c>
    </row>
    <row r="47" spans="2:8" x14ac:dyDescent="0.25">
      <c r="B47" s="87"/>
      <c r="C47" s="26" t="s">
        <v>85</v>
      </c>
      <c r="D47" s="59">
        <v>10</v>
      </c>
      <c r="E47" s="59"/>
      <c r="F47" s="64" t="s">
        <v>46</v>
      </c>
      <c r="G47" s="65"/>
      <c r="H47" s="46">
        <f>Roaming!E19</f>
        <v>0</v>
      </c>
    </row>
    <row r="48" spans="2:8" x14ac:dyDescent="0.25">
      <c r="B48" s="87"/>
      <c r="C48" s="26" t="s">
        <v>50</v>
      </c>
      <c r="D48" s="59">
        <v>500</v>
      </c>
      <c r="E48" s="59">
        <v>0</v>
      </c>
      <c r="F48" s="49"/>
      <c r="G48" s="12"/>
      <c r="H48" s="45">
        <f>D48*ROUND(F48,4)</f>
        <v>0</v>
      </c>
    </row>
    <row r="49" spans="2:8" x14ac:dyDescent="0.25">
      <c r="B49" s="80"/>
      <c r="C49" s="26" t="s">
        <v>51</v>
      </c>
      <c r="D49" s="59">
        <v>4</v>
      </c>
      <c r="E49" s="59">
        <v>0</v>
      </c>
      <c r="F49" s="49"/>
      <c r="G49" s="12"/>
      <c r="H49" s="45">
        <f>D49*ROUND(F49,4)</f>
        <v>0</v>
      </c>
    </row>
    <row r="50" spans="2:8" x14ac:dyDescent="0.25">
      <c r="B50" s="79" t="s">
        <v>52</v>
      </c>
      <c r="C50" s="26" t="s">
        <v>53</v>
      </c>
      <c r="D50" s="59">
        <v>4</v>
      </c>
      <c r="E50" s="59">
        <v>295</v>
      </c>
      <c r="F50" s="12"/>
      <c r="G50" s="12"/>
      <c r="H50" s="45">
        <f t="shared" ref="H50:H53" si="2">D50*ROUND(F50,4)+E50*ROUND(G50,4)</f>
        <v>0</v>
      </c>
    </row>
    <row r="51" spans="2:8" x14ac:dyDescent="0.25">
      <c r="B51" s="80"/>
      <c r="C51" s="26" t="s">
        <v>54</v>
      </c>
      <c r="D51" s="59">
        <v>44</v>
      </c>
      <c r="E51" s="59">
        <v>139</v>
      </c>
      <c r="F51" s="12"/>
      <c r="G51" s="12"/>
      <c r="H51" s="45">
        <f t="shared" si="2"/>
        <v>0</v>
      </c>
    </row>
    <row r="52" spans="2:8" x14ac:dyDescent="0.25">
      <c r="B52" s="79" t="s">
        <v>55</v>
      </c>
      <c r="C52" s="26" t="s">
        <v>56</v>
      </c>
      <c r="D52" s="59">
        <v>1</v>
      </c>
      <c r="E52" s="59">
        <v>0</v>
      </c>
      <c r="F52" s="49"/>
      <c r="G52" s="12"/>
      <c r="H52" s="45">
        <f t="shared" si="2"/>
        <v>0</v>
      </c>
    </row>
    <row r="53" spans="2:8" x14ac:dyDescent="0.25">
      <c r="B53" s="80"/>
      <c r="C53" s="26" t="s">
        <v>57</v>
      </c>
      <c r="D53" s="59">
        <v>110000</v>
      </c>
      <c r="E53" s="59">
        <v>0</v>
      </c>
      <c r="F53" s="49"/>
      <c r="G53" s="12"/>
      <c r="H53" s="45">
        <f t="shared" si="2"/>
        <v>0</v>
      </c>
    </row>
    <row r="54" spans="2:8" x14ac:dyDescent="0.25">
      <c r="B54" s="66" t="s">
        <v>58</v>
      </c>
      <c r="C54" s="67"/>
      <c r="D54" s="27"/>
      <c r="E54" s="27"/>
      <c r="F54" s="22" t="s">
        <v>30</v>
      </c>
      <c r="G54" s="22" t="s">
        <v>30</v>
      </c>
      <c r="H54" s="17">
        <f>+SUM(H37:H53)</f>
        <v>0</v>
      </c>
    </row>
    <row r="55" spans="2:8" x14ac:dyDescent="0.25">
      <c r="B55" s="18" t="s">
        <v>59</v>
      </c>
    </row>
    <row r="56" spans="2:8" x14ac:dyDescent="0.25">
      <c r="B56" s="18" t="s">
        <v>109</v>
      </c>
    </row>
    <row r="58" spans="2:8" ht="15.65" x14ac:dyDescent="0.25">
      <c r="B58" s="8" t="s">
        <v>60</v>
      </c>
    </row>
    <row r="60" spans="2:8" x14ac:dyDescent="0.25">
      <c r="B60" s="68" t="s">
        <v>61</v>
      </c>
      <c r="C60" s="69"/>
      <c r="D60" s="3" t="s">
        <v>11</v>
      </c>
      <c r="E60" s="3" t="s">
        <v>62</v>
      </c>
    </row>
    <row r="61" spans="2:8" ht="14.95" customHeight="1" x14ac:dyDescent="0.25">
      <c r="B61" s="88" t="s">
        <v>63</v>
      </c>
      <c r="C61" s="89"/>
      <c r="D61" s="89"/>
      <c r="E61" s="90"/>
      <c r="H61" s="37"/>
    </row>
    <row r="62" spans="2:8" x14ac:dyDescent="0.25">
      <c r="B62" s="81" t="s">
        <v>65</v>
      </c>
      <c r="C62" s="82"/>
      <c r="D62" s="21" t="s">
        <v>64</v>
      </c>
      <c r="E62" s="49"/>
      <c r="F62" s="38"/>
    </row>
    <row r="63" spans="2:8" x14ac:dyDescent="0.25">
      <c r="B63" s="81" t="s">
        <v>66</v>
      </c>
      <c r="C63" s="82"/>
      <c r="D63" s="21" t="s">
        <v>64</v>
      </c>
      <c r="E63" s="49"/>
    </row>
    <row r="64" spans="2:8" ht="21.75" customHeight="1" x14ac:dyDescent="0.25">
      <c r="B64" s="81" t="s">
        <v>67</v>
      </c>
      <c r="C64" s="82"/>
      <c r="D64" s="21" t="s">
        <v>64</v>
      </c>
      <c r="E64" s="12"/>
    </row>
    <row r="65" spans="2:2" x14ac:dyDescent="0.25">
      <c r="B65" s="18" t="s">
        <v>68</v>
      </c>
    </row>
    <row r="66" spans="2:2" x14ac:dyDescent="0.25">
      <c r="B66" s="18"/>
    </row>
  </sheetData>
  <sheetProtection algorithmName="SHA-512" hashValue="Y3WT8WCL68HA/SpejRyHWaXatHS6ckn89u93po7Pk9IwrydAnUZng1rWsmH6DA6Nb2ZFkvwRTz64REUQ1uMTdA==" saltValue="R4ldQKHqWY5REv6YPSDoUg==" spinCount="100000" sheet="1" objects="1" scenarios="1"/>
  <mergeCells count="33">
    <mergeCell ref="B62:C62"/>
    <mergeCell ref="B63:C63"/>
    <mergeCell ref="B64:C64"/>
    <mergeCell ref="B52:B53"/>
    <mergeCell ref="B54:C54"/>
    <mergeCell ref="B60:C60"/>
    <mergeCell ref="B61:E61"/>
    <mergeCell ref="B50:B51"/>
    <mergeCell ref="B31:C31"/>
    <mergeCell ref="B36:C36"/>
    <mergeCell ref="B37:B40"/>
    <mergeCell ref="B41:B43"/>
    <mergeCell ref="B44:B45"/>
    <mergeCell ref="B46:B49"/>
    <mergeCell ref="B26:C26"/>
    <mergeCell ref="B30:C30"/>
    <mergeCell ref="B7:C7"/>
    <mergeCell ref="B8:B11"/>
    <mergeCell ref="B12:C12"/>
    <mergeCell ref="B15:C15"/>
    <mergeCell ref="C21:C25"/>
    <mergeCell ref="B16:B25"/>
    <mergeCell ref="C16:C17"/>
    <mergeCell ref="C19:C20"/>
    <mergeCell ref="F47:G47"/>
    <mergeCell ref="B32:C32"/>
    <mergeCell ref="F46:G46"/>
    <mergeCell ref="F37:G37"/>
    <mergeCell ref="F39:G39"/>
    <mergeCell ref="F41:G41"/>
    <mergeCell ref="F42:G42"/>
    <mergeCell ref="F43:G43"/>
    <mergeCell ref="F45:G4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2AF07-2109-41A4-AF06-15F5CFBABD2D}">
  <dimension ref="B1:I13"/>
  <sheetViews>
    <sheetView showGridLines="0" zoomScaleNormal="100" workbookViewId="0">
      <selection activeCell="G7" sqref="G7:G10"/>
    </sheetView>
  </sheetViews>
  <sheetFormatPr defaultColWidth="11" defaultRowHeight="14.3" x14ac:dyDescent="0.25"/>
  <cols>
    <col min="1" max="1" width="1.75" customWidth="1"/>
    <col min="2" max="2" width="17.75" customWidth="1"/>
    <col min="3" max="3" width="31" customWidth="1"/>
    <col min="4" max="4" width="26.25" customWidth="1"/>
    <col min="5" max="6" width="16" customWidth="1"/>
    <col min="7" max="7" width="15.75" customWidth="1"/>
    <col min="8" max="8" width="15.375" customWidth="1"/>
  </cols>
  <sheetData>
    <row r="1" spans="2:9" ht="18.350000000000001" x14ac:dyDescent="0.25">
      <c r="B1" s="1" t="s">
        <v>0</v>
      </c>
      <c r="C1" s="1"/>
    </row>
    <row r="2" spans="2:9" x14ac:dyDescent="0.25">
      <c r="B2" s="6" t="s">
        <v>7</v>
      </c>
      <c r="C2" s="6"/>
      <c r="D2" s="6"/>
    </row>
    <row r="3" spans="2:9" x14ac:dyDescent="0.25">
      <c r="B3" s="7" t="s">
        <v>8</v>
      </c>
      <c r="C3" s="7"/>
      <c r="D3" s="7"/>
    </row>
    <row r="5" spans="2:9" x14ac:dyDescent="0.25">
      <c r="B5" s="19"/>
      <c r="H5" s="10"/>
    </row>
    <row r="6" spans="2:9" ht="23.1" x14ac:dyDescent="0.25">
      <c r="B6" s="68" t="s">
        <v>17</v>
      </c>
      <c r="C6" s="69"/>
      <c r="D6" s="3" t="s">
        <v>19</v>
      </c>
      <c r="E6" s="3" t="s">
        <v>20</v>
      </c>
      <c r="F6" s="3" t="s">
        <v>21</v>
      </c>
      <c r="G6" s="3" t="s">
        <v>99</v>
      </c>
      <c r="H6" s="3" t="s">
        <v>76</v>
      </c>
    </row>
    <row r="7" spans="2:9" x14ac:dyDescent="0.25">
      <c r="B7" s="70" t="s">
        <v>22</v>
      </c>
      <c r="C7" s="41" t="s">
        <v>95</v>
      </c>
      <c r="D7" s="21" t="s">
        <v>24</v>
      </c>
      <c r="E7" s="11">
        <v>48</v>
      </c>
      <c r="F7" s="47">
        <v>1</v>
      </c>
      <c r="G7" s="12"/>
      <c r="H7" s="13">
        <f>E7*ROUND(G7,2)</f>
        <v>0</v>
      </c>
    </row>
    <row r="8" spans="2:9" x14ac:dyDescent="0.25">
      <c r="B8" s="71"/>
      <c r="C8" s="4" t="s">
        <v>96</v>
      </c>
      <c r="D8" s="28" t="s">
        <v>26</v>
      </c>
      <c r="E8" s="42">
        <v>150</v>
      </c>
      <c r="F8" s="48">
        <v>1</v>
      </c>
      <c r="G8" s="29"/>
      <c r="H8" s="13">
        <f t="shared" ref="H8:H10" si="0">E8*ROUND(G8,2)</f>
        <v>0</v>
      </c>
    </row>
    <row r="9" spans="2:9" x14ac:dyDescent="0.25">
      <c r="B9" s="71"/>
      <c r="C9" s="35" t="s">
        <v>27</v>
      </c>
      <c r="D9" s="28" t="s">
        <v>28</v>
      </c>
      <c r="E9" s="42">
        <v>930</v>
      </c>
      <c r="F9" s="48">
        <v>1</v>
      </c>
      <c r="G9" s="29"/>
      <c r="H9" s="13">
        <f t="shared" si="0"/>
        <v>0</v>
      </c>
      <c r="I9" s="38"/>
    </row>
    <row r="10" spans="2:9" x14ac:dyDescent="0.25">
      <c r="B10" s="72"/>
      <c r="C10" s="35" t="s">
        <v>97</v>
      </c>
      <c r="D10" s="40" t="s">
        <v>94</v>
      </c>
      <c r="E10" s="42">
        <v>45</v>
      </c>
      <c r="F10" s="48">
        <v>1</v>
      </c>
      <c r="G10" s="29"/>
      <c r="H10" s="13">
        <f t="shared" si="0"/>
        <v>0</v>
      </c>
    </row>
    <row r="11" spans="2:9" x14ac:dyDescent="0.25">
      <c r="B11" s="66" t="s">
        <v>15</v>
      </c>
      <c r="C11" s="67"/>
      <c r="D11" s="16" t="s">
        <v>30</v>
      </c>
      <c r="E11" s="22"/>
      <c r="F11" s="22"/>
      <c r="G11" s="16"/>
      <c r="H11" s="36">
        <f>SUM(H7:H10)</f>
        <v>0</v>
      </c>
    </row>
    <row r="12" spans="2:9" x14ac:dyDescent="0.25">
      <c r="B12" s="18" t="s">
        <v>75</v>
      </c>
    </row>
    <row r="13" spans="2:9" x14ac:dyDescent="0.25">
      <c r="B13" s="19"/>
    </row>
  </sheetData>
  <sheetProtection algorithmName="SHA-512" hashValue="jDdoY9+mvF5blupFLNGFm04n51BhempaFeIFyx4Hj4JU4uCqLqBc2uHlgohrF5BpAnpwgPIPAgygD3eivPDwTQ==" saltValue="yMuyM7oeXZ2+U20gK+OcTA==" spinCount="100000" sheet="1" objects="1" scenarios="1"/>
  <mergeCells count="3">
    <mergeCell ref="B11:C11"/>
    <mergeCell ref="B6:C6"/>
    <mergeCell ref="B7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F6232-B102-4079-8A72-32119F4D1C5F}">
  <dimension ref="A1:F15"/>
  <sheetViews>
    <sheetView showGridLines="0" workbookViewId="0">
      <selection activeCell="E9" sqref="E9"/>
    </sheetView>
  </sheetViews>
  <sheetFormatPr defaultColWidth="11" defaultRowHeight="14.3" x14ac:dyDescent="0.25"/>
  <cols>
    <col min="1" max="1" width="14.375" customWidth="1"/>
    <col min="2" max="2" width="6.25" customWidth="1"/>
    <col min="3" max="3" width="13" bestFit="1" customWidth="1"/>
    <col min="4" max="4" width="13.75" customWidth="1"/>
    <col min="5" max="5" width="17.375" customWidth="1"/>
    <col min="6" max="6" width="17.25" customWidth="1"/>
    <col min="7" max="8" width="17.375" customWidth="1"/>
  </cols>
  <sheetData>
    <row r="1" spans="1:6" ht="18.350000000000001" x14ac:dyDescent="0.25">
      <c r="A1" s="1" t="s">
        <v>0</v>
      </c>
    </row>
    <row r="2" spans="1:6" x14ac:dyDescent="0.25">
      <c r="A2" s="6" t="s">
        <v>69</v>
      </c>
      <c r="B2" s="6"/>
      <c r="C2" s="6"/>
      <c r="D2" s="6"/>
      <c r="E2" s="6"/>
    </row>
    <row r="6" spans="1:6" x14ac:dyDescent="0.25">
      <c r="A6" s="68" t="s">
        <v>100</v>
      </c>
      <c r="B6" s="69"/>
      <c r="C6" s="39" t="s">
        <v>101</v>
      </c>
      <c r="D6" s="39" t="s">
        <v>36</v>
      </c>
      <c r="E6" s="39" t="s">
        <v>2</v>
      </c>
    </row>
    <row r="7" spans="1:6" x14ac:dyDescent="0.25">
      <c r="A7" s="50" t="s">
        <v>93</v>
      </c>
      <c r="B7" s="51"/>
      <c r="C7" s="25">
        <v>240</v>
      </c>
      <c r="D7" s="62"/>
      <c r="E7" s="45">
        <f>C7*ROUND(D7,2)</f>
        <v>0</v>
      </c>
    </row>
    <row r="8" spans="1:6" x14ac:dyDescent="0.25">
      <c r="A8" s="50" t="s">
        <v>82</v>
      </c>
      <c r="B8" s="51"/>
      <c r="C8" s="25">
        <v>1</v>
      </c>
      <c r="D8" s="62"/>
      <c r="E8" s="45">
        <f t="shared" ref="E8:E10" si="0">C8*ROUND(D8,2)</f>
        <v>0</v>
      </c>
    </row>
    <row r="9" spans="1:6" x14ac:dyDescent="0.25">
      <c r="A9" s="50" t="s">
        <v>83</v>
      </c>
      <c r="B9" s="51"/>
      <c r="C9" s="25">
        <v>1</v>
      </c>
      <c r="D9" s="62"/>
      <c r="E9" s="45">
        <f t="shared" si="0"/>
        <v>0</v>
      </c>
    </row>
    <row r="10" spans="1:6" x14ac:dyDescent="0.25">
      <c r="A10" s="50" t="s">
        <v>84</v>
      </c>
      <c r="B10" s="51"/>
      <c r="C10" s="25">
        <v>1</v>
      </c>
      <c r="D10" s="62"/>
      <c r="E10" s="45">
        <f t="shared" si="0"/>
        <v>0</v>
      </c>
    </row>
    <row r="11" spans="1:6" x14ac:dyDescent="0.25">
      <c r="A11" s="66" t="s">
        <v>102</v>
      </c>
      <c r="B11" s="67"/>
      <c r="C11" s="22"/>
      <c r="D11" s="22"/>
      <c r="E11" s="52">
        <f>SUM(E7:E10)</f>
        <v>0</v>
      </c>
    </row>
    <row r="13" spans="1:6" x14ac:dyDescent="0.25">
      <c r="A13" s="68" t="s">
        <v>103</v>
      </c>
      <c r="B13" s="69"/>
      <c r="C13" s="68" t="s">
        <v>104</v>
      </c>
      <c r="D13" s="69"/>
      <c r="E13" s="39" t="s">
        <v>35</v>
      </c>
      <c r="F13" s="39" t="s">
        <v>2</v>
      </c>
    </row>
    <row r="14" spans="1:6" x14ac:dyDescent="0.25">
      <c r="A14" s="93" t="s">
        <v>49</v>
      </c>
      <c r="B14" s="94"/>
      <c r="C14" s="95">
        <v>2</v>
      </c>
      <c r="D14" s="96"/>
      <c r="E14" s="62"/>
      <c r="F14" s="45">
        <f>E14*ROUND(C14,2)</f>
        <v>0</v>
      </c>
    </row>
    <row r="15" spans="1:6" x14ac:dyDescent="0.25">
      <c r="A15" s="66" t="s">
        <v>102</v>
      </c>
      <c r="B15" s="67"/>
      <c r="C15" s="91"/>
      <c r="D15" s="92"/>
      <c r="E15" s="55"/>
      <c r="F15" s="52">
        <f>F14</f>
        <v>0</v>
      </c>
    </row>
  </sheetData>
  <sheetProtection algorithmName="SHA-512" hashValue="uaIGL5pwZmtVrjFCOXVmAQvq2ybNd8fHgAdULOTqmXoQO3pXLTTaWfwTUF/Oivubv/jcd1qCIdFO1KjgvBP8sQ==" saltValue="PsklOFpVV7l1nDSgrBL4Mw==" spinCount="100000" sheet="1" objects="1" scenarios="1"/>
  <mergeCells count="8">
    <mergeCell ref="A6:B6"/>
    <mergeCell ref="A11:B11"/>
    <mergeCell ref="A15:B15"/>
    <mergeCell ref="C15:D15"/>
    <mergeCell ref="A13:B13"/>
    <mergeCell ref="C13:D13"/>
    <mergeCell ref="A14:B14"/>
    <mergeCell ref="C14:D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1B549-4E85-47E9-9CCE-0C0DF9424230}">
  <dimension ref="A1:F23"/>
  <sheetViews>
    <sheetView showGridLines="0" zoomScaleNormal="100" workbookViewId="0">
      <selection activeCell="D22" sqref="D22"/>
    </sheetView>
  </sheetViews>
  <sheetFormatPr defaultColWidth="11" defaultRowHeight="14.3" x14ac:dyDescent="0.25"/>
  <cols>
    <col min="2" max="2" width="19.125" customWidth="1"/>
    <col min="3" max="5" width="19" customWidth="1"/>
    <col min="6" max="6" width="17.125" customWidth="1"/>
    <col min="7" max="7" width="16.375" customWidth="1"/>
    <col min="8" max="9" width="15.25" customWidth="1"/>
  </cols>
  <sheetData>
    <row r="1" spans="1:6" ht="18.350000000000001" x14ac:dyDescent="0.25">
      <c r="A1" s="1" t="s">
        <v>0</v>
      </c>
    </row>
    <row r="2" spans="1:6" x14ac:dyDescent="0.25">
      <c r="A2" s="6" t="s">
        <v>69</v>
      </c>
      <c r="B2" s="6"/>
      <c r="C2" s="6"/>
      <c r="D2" s="6"/>
      <c r="E2" s="6"/>
      <c r="F2" s="6"/>
    </row>
    <row r="5" spans="1:6" x14ac:dyDescent="0.25">
      <c r="A5" s="68" t="s">
        <v>105</v>
      </c>
      <c r="B5" s="69"/>
      <c r="C5" s="39" t="s">
        <v>101</v>
      </c>
      <c r="D5" s="39" t="s">
        <v>36</v>
      </c>
      <c r="E5" s="39" t="s">
        <v>2</v>
      </c>
    </row>
    <row r="6" spans="1:6" x14ac:dyDescent="0.25">
      <c r="A6" s="93" t="s">
        <v>82</v>
      </c>
      <c r="B6" s="94"/>
      <c r="C6" s="26">
        <v>70</v>
      </c>
      <c r="D6" s="62"/>
      <c r="E6" s="45">
        <f>C6*ROUND(D6,2)</f>
        <v>0</v>
      </c>
    </row>
    <row r="7" spans="1:6" x14ac:dyDescent="0.25">
      <c r="A7" s="50" t="s">
        <v>83</v>
      </c>
      <c r="B7" s="51"/>
      <c r="C7" s="26">
        <v>10</v>
      </c>
      <c r="D7" s="62"/>
      <c r="E7" s="45">
        <f t="shared" ref="E7:E8" si="0">C7*ROUND(D7,2)</f>
        <v>0</v>
      </c>
    </row>
    <row r="8" spans="1:6" x14ac:dyDescent="0.25">
      <c r="A8" s="50" t="s">
        <v>84</v>
      </c>
      <c r="B8" s="51"/>
      <c r="C8" s="26">
        <v>5</v>
      </c>
      <c r="D8" s="62"/>
      <c r="E8" s="45">
        <f t="shared" si="0"/>
        <v>0</v>
      </c>
    </row>
    <row r="9" spans="1:6" x14ac:dyDescent="0.25">
      <c r="A9" s="66" t="s">
        <v>102</v>
      </c>
      <c r="B9" s="67"/>
      <c r="C9" s="22">
        <f>SUM(C6:C8)</f>
        <v>85</v>
      </c>
      <c r="D9" s="22"/>
      <c r="E9" s="52">
        <f>SUM(E6:E8)</f>
        <v>0</v>
      </c>
    </row>
    <row r="11" spans="1:6" x14ac:dyDescent="0.25">
      <c r="A11" s="68" t="s">
        <v>106</v>
      </c>
      <c r="B11" s="69"/>
      <c r="C11" s="39" t="s">
        <v>101</v>
      </c>
      <c r="D11" s="39" t="s">
        <v>36</v>
      </c>
      <c r="E11" s="39" t="s">
        <v>2</v>
      </c>
    </row>
    <row r="12" spans="1:6" x14ac:dyDescent="0.25">
      <c r="A12" s="93" t="s">
        <v>82</v>
      </c>
      <c r="B12" s="94"/>
      <c r="C12" s="26">
        <v>18</v>
      </c>
      <c r="D12" s="62"/>
      <c r="E12" s="45">
        <f t="shared" ref="E12:E14" si="1">C12*ROUND(D12,2)</f>
        <v>0</v>
      </c>
    </row>
    <row r="13" spans="1:6" x14ac:dyDescent="0.25">
      <c r="A13" s="50" t="s">
        <v>83</v>
      </c>
      <c r="B13" s="51"/>
      <c r="C13" s="26">
        <v>1</v>
      </c>
      <c r="D13" s="62"/>
      <c r="E13" s="45">
        <f t="shared" si="1"/>
        <v>0</v>
      </c>
    </row>
    <row r="14" spans="1:6" x14ac:dyDescent="0.25">
      <c r="A14" s="50" t="s">
        <v>84</v>
      </c>
      <c r="B14" s="51"/>
      <c r="C14" s="26">
        <v>1</v>
      </c>
      <c r="D14" s="62"/>
      <c r="E14" s="45">
        <f t="shared" si="1"/>
        <v>0</v>
      </c>
    </row>
    <row r="15" spans="1:6" x14ac:dyDescent="0.25">
      <c r="A15" s="66" t="s">
        <v>102</v>
      </c>
      <c r="B15" s="67"/>
      <c r="C15" s="22">
        <f>SUM(C12:C14)</f>
        <v>20</v>
      </c>
      <c r="D15" s="22"/>
      <c r="E15" s="52">
        <f>SUM(E12:E14)</f>
        <v>0</v>
      </c>
    </row>
    <row r="17" spans="1:5" x14ac:dyDescent="0.25">
      <c r="A17" s="68" t="s">
        <v>85</v>
      </c>
      <c r="B17" s="69"/>
      <c r="C17" s="2" t="s">
        <v>104</v>
      </c>
      <c r="D17" s="39" t="s">
        <v>35</v>
      </c>
      <c r="E17" s="39" t="s">
        <v>2</v>
      </c>
    </row>
    <row r="18" spans="1:5" x14ac:dyDescent="0.25">
      <c r="A18" s="93" t="s">
        <v>85</v>
      </c>
      <c r="B18" s="94"/>
      <c r="C18" s="56">
        <v>10</v>
      </c>
      <c r="D18" s="62"/>
      <c r="E18" s="45">
        <f>C18*ROUND(D18,2)</f>
        <v>0</v>
      </c>
    </row>
    <row r="19" spans="1:5" x14ac:dyDescent="0.25">
      <c r="A19" s="66" t="s">
        <v>102</v>
      </c>
      <c r="B19" s="67"/>
      <c r="C19" s="57">
        <f>+SUM(C18:C18)</f>
        <v>10</v>
      </c>
      <c r="D19" s="55"/>
      <c r="E19" s="52">
        <f>E18</f>
        <v>0</v>
      </c>
    </row>
    <row r="21" spans="1:5" x14ac:dyDescent="0.25">
      <c r="A21" s="68" t="s">
        <v>89</v>
      </c>
      <c r="B21" s="69"/>
      <c r="C21" s="2" t="s">
        <v>91</v>
      </c>
      <c r="D21" s="60" t="s">
        <v>115</v>
      </c>
      <c r="E21" s="60" t="s">
        <v>2</v>
      </c>
    </row>
    <row r="22" spans="1:5" x14ac:dyDescent="0.25">
      <c r="A22" s="93" t="s">
        <v>90</v>
      </c>
      <c r="B22" s="94"/>
      <c r="C22" s="56">
        <v>4</v>
      </c>
      <c r="D22" s="62"/>
      <c r="E22" s="45">
        <f>C22*ROUND(D22,2)</f>
        <v>0</v>
      </c>
    </row>
    <row r="23" spans="1:5" x14ac:dyDescent="0.25">
      <c r="A23" s="66" t="s">
        <v>102</v>
      </c>
      <c r="B23" s="67"/>
      <c r="C23" s="57">
        <v>4</v>
      </c>
      <c r="D23" s="61"/>
      <c r="E23" s="52">
        <f>E22</f>
        <v>0</v>
      </c>
    </row>
  </sheetData>
  <sheetProtection algorithmName="SHA-512" hashValue="M07Wq5d/xgQ7ObaY+BawbSTCbfWyK0/mSQIIOw0iGNPdIno3FRrgBQndxrQLEVi2nlddUYSCPyVfz+GXRpSCmQ==" saltValue="7q6XHl9207M0c4TM0aDDqA==" spinCount="100000" sheet="1" objects="1" scenarios="1"/>
  <mergeCells count="12">
    <mergeCell ref="A21:B21"/>
    <mergeCell ref="A22:B22"/>
    <mergeCell ref="A23:B23"/>
    <mergeCell ref="A5:B5"/>
    <mergeCell ref="A6:B6"/>
    <mergeCell ref="A17:B17"/>
    <mergeCell ref="A18:B18"/>
    <mergeCell ref="A19:B19"/>
    <mergeCell ref="A9:B9"/>
    <mergeCell ref="A11:B11"/>
    <mergeCell ref="A12:B12"/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Resumen económico</vt:lpstr>
      <vt:lpstr>Servicios móviles</vt:lpstr>
      <vt:lpstr>Adquisición terminales</vt:lpstr>
      <vt:lpstr>Internacional</vt:lpstr>
      <vt:lpstr>Roaming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aaa00</dc:creator>
  <cp:lastModifiedBy>DMS0002</cp:lastModifiedBy>
  <dcterms:created xsi:type="dcterms:W3CDTF">2024-08-30T11:52:04Z</dcterms:created>
  <dcterms:modified xsi:type="dcterms:W3CDTF">2026-07-07T11:03:18Z</dcterms:modified>
</cp:coreProperties>
</file>